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88" documentId="10_ncr:8100000_{DB251C2F-26FA-4769-8868-78DF3B676958}" xr6:coauthVersionLast="36" xr6:coauthVersionMax="38" xr10:uidLastSave="{15B23CAC-00AA-40E1-A71A-7DB3693A336E}"/>
  <bookViews>
    <workbookView xWindow="32760" yWindow="60" windowWidth="15195" windowHeight="9210" firstSheet="3" activeTab="5" xr2:uid="{00000000-000D-0000-FFFF-FFFF00000000}"/>
  </bookViews>
  <sheets>
    <sheet name="dane " sheetId="1" r:id="rId1"/>
    <sheet name="dane po Vs" sheetId="2" r:id="rId2"/>
    <sheet name="macierz korelacji" sheetId="3" r:id="rId3"/>
    <sheet name="Arkusz1" sheetId="10" r:id="rId4"/>
    <sheet name="Arkusz2" sheetId="11" r:id="rId5"/>
    <sheet name="wzorzec" sheetId="8" r:id="rId6"/>
    <sheet name="ranking-standaryzacja" sheetId="7" r:id="rId7"/>
    <sheet name="ranking-unitaryzacja" sheetId="6" r:id="rId8"/>
    <sheet name="rankingi_2013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3" l="1"/>
  <c r="Y4" i="3"/>
  <c r="Z4" i="3"/>
  <c r="Y5" i="3"/>
  <c r="Z5" i="3"/>
  <c r="AA5" i="3"/>
  <c r="Y6" i="3"/>
  <c r="Z6" i="3"/>
  <c r="AA6" i="3"/>
  <c r="AB6" i="3"/>
  <c r="Y7" i="3"/>
  <c r="Z7" i="3"/>
  <c r="AA7" i="3"/>
  <c r="AB7" i="3"/>
  <c r="AC7" i="3"/>
  <c r="Y8" i="3"/>
  <c r="Z8" i="3"/>
  <c r="AA8" i="3"/>
  <c r="AB8" i="3"/>
  <c r="AC8" i="3"/>
  <c r="AD8" i="3"/>
  <c r="Y9" i="3"/>
  <c r="Z9" i="3"/>
  <c r="AA9" i="3"/>
  <c r="AB9" i="3"/>
  <c r="AC9" i="3"/>
  <c r="AD9" i="3"/>
  <c r="AE9" i="3"/>
  <c r="Y10" i="3"/>
  <c r="Z10" i="3"/>
  <c r="AA10" i="3"/>
  <c r="AB10" i="3"/>
  <c r="AC10" i="3"/>
  <c r="AD10" i="3"/>
  <c r="AE10" i="3"/>
  <c r="AF10" i="3"/>
  <c r="Y11" i="3"/>
  <c r="Z11" i="3"/>
  <c r="AA11" i="3"/>
  <c r="AB11" i="3"/>
  <c r="AC11" i="3"/>
  <c r="AD11" i="3"/>
  <c r="AE11" i="3"/>
  <c r="AF11" i="3"/>
  <c r="AG11" i="3"/>
  <c r="Y12" i="3"/>
  <c r="Z12" i="3"/>
  <c r="AA12" i="3"/>
  <c r="AB12" i="3"/>
  <c r="AC12" i="3"/>
  <c r="AD12" i="3"/>
  <c r="AE12" i="3"/>
  <c r="AF12" i="3"/>
  <c r="AG12" i="3"/>
  <c r="AH12" i="3"/>
  <c r="Y13" i="3"/>
  <c r="Z13" i="3"/>
  <c r="AA13" i="3"/>
  <c r="AB13" i="3"/>
  <c r="AC13" i="3"/>
  <c r="AD13" i="3"/>
  <c r="AE13" i="3"/>
  <c r="AF13" i="3"/>
  <c r="AG13" i="3"/>
  <c r="AH13" i="3"/>
  <c r="AI13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Y41" i="7" l="1"/>
  <c r="Y42" i="6" s="1"/>
  <c r="V28" i="2"/>
  <c r="V27" i="8" s="1"/>
  <c r="W30" i="1"/>
  <c r="V30" i="2" s="1"/>
  <c r="V29" i="8" s="1"/>
  <c r="W29" i="1"/>
  <c r="V29" i="2" s="1"/>
  <c r="V28" i="8" s="1"/>
  <c r="W28" i="1"/>
  <c r="W25" i="1"/>
  <c r="V25" i="2" s="1"/>
  <c r="V24" i="8" s="1"/>
  <c r="W22" i="1"/>
  <c r="V22" i="2" s="1"/>
  <c r="V21" i="8" s="1"/>
  <c r="W23" i="1"/>
  <c r="V23" i="2" s="1"/>
  <c r="V22" i="8" s="1"/>
  <c r="W21" i="1"/>
  <c r="V21" i="2" s="1"/>
  <c r="V20" i="8" s="1"/>
  <c r="W20" i="1"/>
  <c r="V20" i="2" s="1"/>
  <c r="V19" i="8" s="1"/>
  <c r="W18" i="1"/>
  <c r="V18" i="2" s="1"/>
  <c r="V17" i="8" s="1"/>
  <c r="W15" i="1"/>
  <c r="V15" i="2" s="1"/>
  <c r="V14" i="8" s="1"/>
  <c r="W14" i="1"/>
  <c r="V14" i="2" s="1"/>
  <c r="V13" i="8" s="1"/>
  <c r="W13" i="1"/>
  <c r="V13" i="2" s="1"/>
  <c r="V12" i="8" s="1"/>
  <c r="W11" i="1"/>
  <c r="V11" i="2" s="1"/>
  <c r="V10" i="8" s="1"/>
  <c r="W10" i="1"/>
  <c r="V10" i="2" s="1"/>
  <c r="V9" i="8" s="1"/>
  <c r="W7" i="1"/>
  <c r="V7" i="2" s="1"/>
  <c r="V6" i="8" s="1"/>
  <c r="W6" i="1"/>
  <c r="V6" i="2" s="1"/>
  <c r="V5" i="8" s="1"/>
  <c r="K29" i="1"/>
  <c r="J29" i="2" s="1"/>
  <c r="J28" i="8" s="1"/>
  <c r="D29" i="1"/>
  <c r="D29" i="2" s="1"/>
  <c r="D28" i="8" s="1"/>
  <c r="D22" i="1"/>
  <c r="D22" i="2" s="1"/>
  <c r="D21" i="8" s="1"/>
  <c r="D20" i="1"/>
  <c r="D20" i="2" s="1"/>
  <c r="D19" i="8" s="1"/>
  <c r="D11" i="1"/>
  <c r="D11" i="2" s="1"/>
  <c r="D10" i="8" s="1"/>
  <c r="D9" i="1"/>
  <c r="D9" i="2" s="1"/>
  <c r="D8" i="8" s="1"/>
  <c r="D4" i="1"/>
  <c r="D4" i="2" s="1"/>
  <c r="D3" i="8" s="1"/>
  <c r="B4" i="1"/>
  <c r="B4" i="2" s="1"/>
  <c r="B3" i="8" s="1"/>
  <c r="C4" i="1"/>
  <c r="C4" i="2" s="1"/>
  <c r="C3" i="8" s="1"/>
  <c r="E4" i="1"/>
  <c r="E4" i="2" s="1"/>
  <c r="E3" i="8" s="1"/>
  <c r="F4" i="1"/>
  <c r="G4" i="1"/>
  <c r="F4" i="2" s="1"/>
  <c r="F3" i="8" s="1"/>
  <c r="H4" i="1"/>
  <c r="G4" i="2" s="1"/>
  <c r="G3" i="8" s="1"/>
  <c r="I4" i="1"/>
  <c r="H4" i="2" s="1"/>
  <c r="H3" i="8" s="1"/>
  <c r="J4" i="1"/>
  <c r="I4" i="2" s="1"/>
  <c r="I3" i="8" s="1"/>
  <c r="K4" i="1"/>
  <c r="J4" i="2" s="1"/>
  <c r="J3" i="8" s="1"/>
  <c r="L4" i="1"/>
  <c r="K4" i="2" s="1"/>
  <c r="K3" i="8" s="1"/>
  <c r="M4" i="1"/>
  <c r="L4" i="2" s="1"/>
  <c r="L3" i="8" s="1"/>
  <c r="N4" i="1"/>
  <c r="M4" i="2" s="1"/>
  <c r="M3" i="8" s="1"/>
  <c r="O4" i="1"/>
  <c r="N4" i="2" s="1"/>
  <c r="N3" i="8" s="1"/>
  <c r="P4" i="1"/>
  <c r="O4" i="2" s="1"/>
  <c r="O3" i="8" s="1"/>
  <c r="Q4" i="1"/>
  <c r="P4" i="2" s="1"/>
  <c r="P3" i="8" s="1"/>
  <c r="R4" i="1"/>
  <c r="Q4" i="2" s="1"/>
  <c r="Q3" i="8" s="1"/>
  <c r="S4" i="1"/>
  <c r="R4" i="2" s="1"/>
  <c r="R3" i="8" s="1"/>
  <c r="T4" i="1"/>
  <c r="S4" i="2" s="1"/>
  <c r="S3" i="8" s="1"/>
  <c r="U4" i="1"/>
  <c r="T4" i="2" s="1"/>
  <c r="T3" i="8" s="1"/>
  <c r="V4" i="1"/>
  <c r="U4" i="2" s="1"/>
  <c r="U3" i="8" s="1"/>
  <c r="W4" i="1"/>
  <c r="V4" i="2" s="1"/>
  <c r="V3" i="8" s="1"/>
  <c r="B5" i="1"/>
  <c r="B5" i="2" s="1"/>
  <c r="B4" i="8" s="1"/>
  <c r="C5" i="1"/>
  <c r="C5" i="2" s="1"/>
  <c r="C4" i="8" s="1"/>
  <c r="D5" i="1"/>
  <c r="D5" i="2" s="1"/>
  <c r="D4" i="8" s="1"/>
  <c r="E5" i="1"/>
  <c r="E5" i="2" s="1"/>
  <c r="E4" i="8" s="1"/>
  <c r="F5" i="1"/>
  <c r="G5" i="1"/>
  <c r="F5" i="2" s="1"/>
  <c r="F4" i="8" s="1"/>
  <c r="H5" i="1"/>
  <c r="G5" i="2" s="1"/>
  <c r="G4" i="8" s="1"/>
  <c r="I5" i="1"/>
  <c r="H5" i="2" s="1"/>
  <c r="H4" i="8" s="1"/>
  <c r="J5" i="1"/>
  <c r="I5" i="2" s="1"/>
  <c r="I4" i="8" s="1"/>
  <c r="K5" i="1"/>
  <c r="J5" i="2" s="1"/>
  <c r="J4" i="8" s="1"/>
  <c r="L5" i="1"/>
  <c r="K5" i="2" s="1"/>
  <c r="K4" i="8" s="1"/>
  <c r="M5" i="1"/>
  <c r="L5" i="2" s="1"/>
  <c r="L4" i="8" s="1"/>
  <c r="N5" i="1"/>
  <c r="M5" i="2" s="1"/>
  <c r="M4" i="8" s="1"/>
  <c r="O5" i="1"/>
  <c r="N5" i="2" s="1"/>
  <c r="N4" i="8" s="1"/>
  <c r="P5" i="1"/>
  <c r="O5" i="2" s="1"/>
  <c r="O4" i="8" s="1"/>
  <c r="Q5" i="1"/>
  <c r="P5" i="2" s="1"/>
  <c r="P4" i="8" s="1"/>
  <c r="R5" i="1"/>
  <c r="Q5" i="2" s="1"/>
  <c r="Q4" i="8" s="1"/>
  <c r="S5" i="1"/>
  <c r="R5" i="2" s="1"/>
  <c r="R4" i="8" s="1"/>
  <c r="T5" i="1"/>
  <c r="S5" i="2" s="1"/>
  <c r="S4" i="8" s="1"/>
  <c r="U5" i="1"/>
  <c r="T5" i="2" s="1"/>
  <c r="T4" i="8" s="1"/>
  <c r="V5" i="1"/>
  <c r="U5" i="2" s="1"/>
  <c r="U4" i="8" s="1"/>
  <c r="W5" i="1"/>
  <c r="V5" i="2" s="1"/>
  <c r="V4" i="8" s="1"/>
  <c r="B6" i="1"/>
  <c r="B6" i="2" s="1"/>
  <c r="B5" i="8" s="1"/>
  <c r="C6" i="1"/>
  <c r="C6" i="2" s="1"/>
  <c r="C5" i="8" s="1"/>
  <c r="D6" i="1"/>
  <c r="D6" i="2" s="1"/>
  <c r="D5" i="8" s="1"/>
  <c r="E6" i="1"/>
  <c r="E6" i="2" s="1"/>
  <c r="E5" i="8" s="1"/>
  <c r="F6" i="1"/>
  <c r="G6" i="1"/>
  <c r="F6" i="2" s="1"/>
  <c r="F5" i="8" s="1"/>
  <c r="H6" i="1"/>
  <c r="G6" i="2" s="1"/>
  <c r="G5" i="8" s="1"/>
  <c r="I6" i="1"/>
  <c r="H6" i="2" s="1"/>
  <c r="H5" i="8" s="1"/>
  <c r="J6" i="1"/>
  <c r="I6" i="2" s="1"/>
  <c r="I5" i="8" s="1"/>
  <c r="K6" i="1"/>
  <c r="J6" i="2" s="1"/>
  <c r="J5" i="8" s="1"/>
  <c r="L6" i="1"/>
  <c r="K6" i="2" s="1"/>
  <c r="K5" i="8" s="1"/>
  <c r="M6" i="1"/>
  <c r="L6" i="2" s="1"/>
  <c r="L5" i="8" s="1"/>
  <c r="N6" i="1"/>
  <c r="M6" i="2" s="1"/>
  <c r="M5" i="8" s="1"/>
  <c r="O6" i="1"/>
  <c r="N6" i="2" s="1"/>
  <c r="N5" i="8" s="1"/>
  <c r="P6" i="1"/>
  <c r="O6" i="2" s="1"/>
  <c r="O5" i="8" s="1"/>
  <c r="Q6" i="1"/>
  <c r="P6" i="2" s="1"/>
  <c r="P5" i="8" s="1"/>
  <c r="R6" i="1"/>
  <c r="Q6" i="2" s="1"/>
  <c r="Q5" i="8" s="1"/>
  <c r="S6" i="1"/>
  <c r="R6" i="2" s="1"/>
  <c r="R5" i="8" s="1"/>
  <c r="T6" i="1"/>
  <c r="S6" i="2" s="1"/>
  <c r="S5" i="8" s="1"/>
  <c r="U6" i="1"/>
  <c r="T6" i="2" s="1"/>
  <c r="T5" i="8" s="1"/>
  <c r="V6" i="1"/>
  <c r="U6" i="2" s="1"/>
  <c r="U5" i="8" s="1"/>
  <c r="B7" i="1"/>
  <c r="B7" i="2" s="1"/>
  <c r="B6" i="8" s="1"/>
  <c r="C7" i="1"/>
  <c r="C7" i="2" s="1"/>
  <c r="C6" i="8" s="1"/>
  <c r="D7" i="1"/>
  <c r="D7" i="2" s="1"/>
  <c r="D6" i="8" s="1"/>
  <c r="E7" i="1"/>
  <c r="E7" i="2" s="1"/>
  <c r="E6" i="8" s="1"/>
  <c r="F7" i="1"/>
  <c r="G7" i="1"/>
  <c r="F7" i="2" s="1"/>
  <c r="F6" i="8" s="1"/>
  <c r="H7" i="1"/>
  <c r="G7" i="2" s="1"/>
  <c r="G6" i="8" s="1"/>
  <c r="I7" i="1"/>
  <c r="H7" i="2" s="1"/>
  <c r="H6" i="8" s="1"/>
  <c r="J7" i="1"/>
  <c r="I7" i="2" s="1"/>
  <c r="I6" i="8" s="1"/>
  <c r="K7" i="1"/>
  <c r="J7" i="2" s="1"/>
  <c r="J6" i="8" s="1"/>
  <c r="L7" i="1"/>
  <c r="K7" i="2" s="1"/>
  <c r="K6" i="8" s="1"/>
  <c r="M7" i="1"/>
  <c r="L7" i="2" s="1"/>
  <c r="L6" i="8" s="1"/>
  <c r="N7" i="1"/>
  <c r="M7" i="2" s="1"/>
  <c r="M6" i="8" s="1"/>
  <c r="O7" i="1"/>
  <c r="N7" i="2" s="1"/>
  <c r="N6" i="8" s="1"/>
  <c r="P7" i="1"/>
  <c r="O7" i="2" s="1"/>
  <c r="O6" i="8" s="1"/>
  <c r="Q7" i="1"/>
  <c r="P7" i="2" s="1"/>
  <c r="P6" i="8" s="1"/>
  <c r="R7" i="1"/>
  <c r="Q7" i="2" s="1"/>
  <c r="Q6" i="8" s="1"/>
  <c r="S7" i="1"/>
  <c r="R7" i="2" s="1"/>
  <c r="R6" i="8" s="1"/>
  <c r="T7" i="1"/>
  <c r="S7" i="2" s="1"/>
  <c r="S6" i="8" s="1"/>
  <c r="U7" i="1"/>
  <c r="T7" i="2" s="1"/>
  <c r="T6" i="8" s="1"/>
  <c r="V7" i="1"/>
  <c r="U7" i="2" s="1"/>
  <c r="U6" i="8" s="1"/>
  <c r="B8" i="1"/>
  <c r="B8" i="2" s="1"/>
  <c r="B7" i="8" s="1"/>
  <c r="C8" i="1"/>
  <c r="C8" i="2" s="1"/>
  <c r="C7" i="8" s="1"/>
  <c r="D8" i="1"/>
  <c r="D8" i="2" s="1"/>
  <c r="D7" i="8" s="1"/>
  <c r="E8" i="1"/>
  <c r="E8" i="2" s="1"/>
  <c r="E7" i="8" s="1"/>
  <c r="F8" i="1"/>
  <c r="G8" i="1"/>
  <c r="F8" i="2" s="1"/>
  <c r="F7" i="8" s="1"/>
  <c r="H8" i="1"/>
  <c r="G8" i="2" s="1"/>
  <c r="G7" i="8" s="1"/>
  <c r="I8" i="1"/>
  <c r="H8" i="2" s="1"/>
  <c r="H7" i="8" s="1"/>
  <c r="J8" i="1"/>
  <c r="I8" i="2" s="1"/>
  <c r="I7" i="8" s="1"/>
  <c r="K8" i="1"/>
  <c r="J8" i="2" s="1"/>
  <c r="J7" i="8" s="1"/>
  <c r="L8" i="1"/>
  <c r="K8" i="2" s="1"/>
  <c r="K7" i="8" s="1"/>
  <c r="M8" i="1"/>
  <c r="L8" i="2" s="1"/>
  <c r="L7" i="8" s="1"/>
  <c r="N8" i="1"/>
  <c r="M8" i="2" s="1"/>
  <c r="M7" i="8" s="1"/>
  <c r="O8" i="1"/>
  <c r="N8" i="2" s="1"/>
  <c r="N7" i="8" s="1"/>
  <c r="P8" i="1"/>
  <c r="O8" i="2" s="1"/>
  <c r="O7" i="8" s="1"/>
  <c r="Q8" i="1"/>
  <c r="P8" i="2" s="1"/>
  <c r="P7" i="8" s="1"/>
  <c r="R8" i="1"/>
  <c r="Q8" i="2" s="1"/>
  <c r="Q7" i="8" s="1"/>
  <c r="S8" i="1"/>
  <c r="R8" i="2" s="1"/>
  <c r="R7" i="8" s="1"/>
  <c r="T8" i="1"/>
  <c r="S8" i="2" s="1"/>
  <c r="S7" i="8" s="1"/>
  <c r="U8" i="1"/>
  <c r="T8" i="2" s="1"/>
  <c r="T7" i="8" s="1"/>
  <c r="V8" i="1"/>
  <c r="U8" i="2" s="1"/>
  <c r="U7" i="8" s="1"/>
  <c r="W8" i="1"/>
  <c r="V8" i="2" s="1"/>
  <c r="V7" i="8" s="1"/>
  <c r="B9" i="1"/>
  <c r="B9" i="2" s="1"/>
  <c r="B8" i="8" s="1"/>
  <c r="C9" i="1"/>
  <c r="C9" i="2" s="1"/>
  <c r="C8" i="8" s="1"/>
  <c r="E9" i="1"/>
  <c r="E9" i="2" s="1"/>
  <c r="E8" i="8" s="1"/>
  <c r="F9" i="1"/>
  <c r="G9" i="1"/>
  <c r="F9" i="2" s="1"/>
  <c r="F8" i="8" s="1"/>
  <c r="H9" i="1"/>
  <c r="G9" i="2" s="1"/>
  <c r="G8" i="8" s="1"/>
  <c r="I9" i="1"/>
  <c r="H9" i="2" s="1"/>
  <c r="H8" i="8" s="1"/>
  <c r="J9" i="1"/>
  <c r="I9" i="2" s="1"/>
  <c r="I8" i="8" s="1"/>
  <c r="K9" i="1"/>
  <c r="J9" i="2" s="1"/>
  <c r="J8" i="8" s="1"/>
  <c r="L9" i="1"/>
  <c r="K9" i="2" s="1"/>
  <c r="K8" i="8" s="1"/>
  <c r="M9" i="1"/>
  <c r="L9" i="2" s="1"/>
  <c r="L8" i="8" s="1"/>
  <c r="N9" i="1"/>
  <c r="M9" i="2" s="1"/>
  <c r="M8" i="8" s="1"/>
  <c r="O9" i="1"/>
  <c r="N9" i="2" s="1"/>
  <c r="N8" i="8" s="1"/>
  <c r="P9" i="1"/>
  <c r="O9" i="2" s="1"/>
  <c r="O8" i="8" s="1"/>
  <c r="Q9" i="1"/>
  <c r="P9" i="2" s="1"/>
  <c r="P8" i="8" s="1"/>
  <c r="R9" i="1"/>
  <c r="Q9" i="2" s="1"/>
  <c r="Q8" i="8" s="1"/>
  <c r="S9" i="1"/>
  <c r="R9" i="2" s="1"/>
  <c r="R8" i="8" s="1"/>
  <c r="T9" i="1"/>
  <c r="S9" i="2" s="1"/>
  <c r="S8" i="8" s="1"/>
  <c r="U9" i="1"/>
  <c r="T9" i="2" s="1"/>
  <c r="T8" i="8" s="1"/>
  <c r="V9" i="1"/>
  <c r="U9" i="2" s="1"/>
  <c r="U8" i="8" s="1"/>
  <c r="W9" i="1"/>
  <c r="V9" i="2" s="1"/>
  <c r="V8" i="8" s="1"/>
  <c r="B10" i="1"/>
  <c r="B10" i="2" s="1"/>
  <c r="B9" i="8" s="1"/>
  <c r="C10" i="1"/>
  <c r="C10" i="2" s="1"/>
  <c r="C9" i="8" s="1"/>
  <c r="D10" i="1"/>
  <c r="D10" i="2" s="1"/>
  <c r="D9" i="8" s="1"/>
  <c r="E10" i="1"/>
  <c r="E10" i="2" s="1"/>
  <c r="E9" i="8" s="1"/>
  <c r="F10" i="1"/>
  <c r="G10" i="1"/>
  <c r="F10" i="2" s="1"/>
  <c r="F9" i="8" s="1"/>
  <c r="H10" i="1"/>
  <c r="G10" i="2" s="1"/>
  <c r="G9" i="8" s="1"/>
  <c r="I10" i="1"/>
  <c r="H10" i="2" s="1"/>
  <c r="H9" i="8" s="1"/>
  <c r="J10" i="1"/>
  <c r="I10" i="2" s="1"/>
  <c r="I9" i="8" s="1"/>
  <c r="K10" i="1"/>
  <c r="J10" i="2" s="1"/>
  <c r="J9" i="8" s="1"/>
  <c r="L10" i="1"/>
  <c r="K10" i="2" s="1"/>
  <c r="K9" i="8" s="1"/>
  <c r="M10" i="1"/>
  <c r="L10" i="2" s="1"/>
  <c r="L9" i="8" s="1"/>
  <c r="N10" i="1"/>
  <c r="M10" i="2" s="1"/>
  <c r="M9" i="8" s="1"/>
  <c r="O10" i="1"/>
  <c r="N10" i="2" s="1"/>
  <c r="N9" i="8" s="1"/>
  <c r="P10" i="1"/>
  <c r="O10" i="2" s="1"/>
  <c r="O9" i="8" s="1"/>
  <c r="Q10" i="1"/>
  <c r="P10" i="2" s="1"/>
  <c r="P9" i="8" s="1"/>
  <c r="R10" i="1"/>
  <c r="Q10" i="2" s="1"/>
  <c r="Q9" i="8" s="1"/>
  <c r="S10" i="1"/>
  <c r="R10" i="2" s="1"/>
  <c r="R9" i="8" s="1"/>
  <c r="T10" i="1"/>
  <c r="S10" i="2" s="1"/>
  <c r="S9" i="8" s="1"/>
  <c r="U10" i="1"/>
  <c r="T10" i="2" s="1"/>
  <c r="T9" i="8" s="1"/>
  <c r="V10" i="1"/>
  <c r="U10" i="2" s="1"/>
  <c r="U9" i="8" s="1"/>
  <c r="B11" i="1"/>
  <c r="B11" i="2" s="1"/>
  <c r="B10" i="8" s="1"/>
  <c r="C11" i="1"/>
  <c r="C11" i="2" s="1"/>
  <c r="C10" i="8" s="1"/>
  <c r="E11" i="1"/>
  <c r="E11" i="2" s="1"/>
  <c r="E10" i="8" s="1"/>
  <c r="F11" i="1"/>
  <c r="G11" i="1"/>
  <c r="F11" i="2" s="1"/>
  <c r="F10" i="8" s="1"/>
  <c r="H11" i="1"/>
  <c r="G11" i="2" s="1"/>
  <c r="G10" i="8" s="1"/>
  <c r="I11" i="1"/>
  <c r="H11" i="2" s="1"/>
  <c r="H10" i="8" s="1"/>
  <c r="J11" i="1"/>
  <c r="I11" i="2" s="1"/>
  <c r="I10" i="8" s="1"/>
  <c r="K11" i="1"/>
  <c r="J11" i="2" s="1"/>
  <c r="J10" i="8" s="1"/>
  <c r="L11" i="1"/>
  <c r="K11" i="2" s="1"/>
  <c r="K10" i="8" s="1"/>
  <c r="M11" i="1"/>
  <c r="L11" i="2" s="1"/>
  <c r="L10" i="8" s="1"/>
  <c r="N11" i="1"/>
  <c r="M11" i="2" s="1"/>
  <c r="M10" i="8" s="1"/>
  <c r="O11" i="1"/>
  <c r="N11" i="2" s="1"/>
  <c r="N10" i="8" s="1"/>
  <c r="P11" i="1"/>
  <c r="O11" i="2" s="1"/>
  <c r="O10" i="8" s="1"/>
  <c r="Q11" i="1"/>
  <c r="P11" i="2" s="1"/>
  <c r="P10" i="8" s="1"/>
  <c r="R11" i="1"/>
  <c r="Q11" i="2" s="1"/>
  <c r="Q10" i="8" s="1"/>
  <c r="S11" i="1"/>
  <c r="R11" i="2" s="1"/>
  <c r="R10" i="8" s="1"/>
  <c r="T11" i="1"/>
  <c r="S11" i="2" s="1"/>
  <c r="S10" i="8" s="1"/>
  <c r="U11" i="1"/>
  <c r="T11" i="2" s="1"/>
  <c r="T10" i="8" s="1"/>
  <c r="V11" i="1"/>
  <c r="U11" i="2" s="1"/>
  <c r="U10" i="8" s="1"/>
  <c r="B12" i="1"/>
  <c r="B12" i="2" s="1"/>
  <c r="B11" i="8" s="1"/>
  <c r="C12" i="1"/>
  <c r="C12" i="2" s="1"/>
  <c r="C11" i="8" s="1"/>
  <c r="D12" i="1"/>
  <c r="D12" i="2" s="1"/>
  <c r="D11" i="8" s="1"/>
  <c r="E12" i="1"/>
  <c r="E12" i="2" s="1"/>
  <c r="E11" i="8" s="1"/>
  <c r="F12" i="1"/>
  <c r="G12" i="1"/>
  <c r="F12" i="2" s="1"/>
  <c r="F11" i="8" s="1"/>
  <c r="H12" i="1"/>
  <c r="G12" i="2" s="1"/>
  <c r="G11" i="8" s="1"/>
  <c r="I12" i="1"/>
  <c r="H12" i="2" s="1"/>
  <c r="H11" i="8" s="1"/>
  <c r="J12" i="1"/>
  <c r="I12" i="2" s="1"/>
  <c r="I11" i="8" s="1"/>
  <c r="K12" i="1"/>
  <c r="J12" i="2" s="1"/>
  <c r="J11" i="8" s="1"/>
  <c r="L12" i="1"/>
  <c r="K12" i="2" s="1"/>
  <c r="K11" i="8" s="1"/>
  <c r="M12" i="1"/>
  <c r="L12" i="2" s="1"/>
  <c r="L11" i="8" s="1"/>
  <c r="N12" i="1"/>
  <c r="M12" i="2" s="1"/>
  <c r="M11" i="8" s="1"/>
  <c r="O12" i="1"/>
  <c r="N12" i="2" s="1"/>
  <c r="N11" i="8" s="1"/>
  <c r="P12" i="1"/>
  <c r="O12" i="2" s="1"/>
  <c r="O11" i="8" s="1"/>
  <c r="Q12" i="1"/>
  <c r="P12" i="2" s="1"/>
  <c r="P11" i="8" s="1"/>
  <c r="R12" i="1"/>
  <c r="Q12" i="2" s="1"/>
  <c r="Q11" i="8" s="1"/>
  <c r="S12" i="1"/>
  <c r="R12" i="2" s="1"/>
  <c r="R11" i="8" s="1"/>
  <c r="T12" i="1"/>
  <c r="S12" i="2" s="1"/>
  <c r="S11" i="8" s="1"/>
  <c r="U12" i="1"/>
  <c r="T12" i="2" s="1"/>
  <c r="T11" i="8" s="1"/>
  <c r="V12" i="1"/>
  <c r="U12" i="2" s="1"/>
  <c r="U11" i="8" s="1"/>
  <c r="W12" i="1"/>
  <c r="V12" i="2" s="1"/>
  <c r="V11" i="8" s="1"/>
  <c r="B13" i="1"/>
  <c r="B13" i="2" s="1"/>
  <c r="B12" i="8" s="1"/>
  <c r="C13" i="1"/>
  <c r="C13" i="2" s="1"/>
  <c r="C12" i="8" s="1"/>
  <c r="D13" i="1"/>
  <c r="D13" i="2" s="1"/>
  <c r="D12" i="8" s="1"/>
  <c r="E13" i="1"/>
  <c r="E13" i="2" s="1"/>
  <c r="E12" i="8" s="1"/>
  <c r="F13" i="1"/>
  <c r="G13" i="1"/>
  <c r="F13" i="2" s="1"/>
  <c r="F12" i="8" s="1"/>
  <c r="H13" i="1"/>
  <c r="G13" i="2" s="1"/>
  <c r="G12" i="8" s="1"/>
  <c r="I13" i="1"/>
  <c r="H13" i="2" s="1"/>
  <c r="H12" i="8" s="1"/>
  <c r="J13" i="1"/>
  <c r="I13" i="2" s="1"/>
  <c r="I12" i="8" s="1"/>
  <c r="K13" i="1"/>
  <c r="J13" i="2" s="1"/>
  <c r="J12" i="8" s="1"/>
  <c r="L13" i="1"/>
  <c r="K13" i="2" s="1"/>
  <c r="K12" i="8" s="1"/>
  <c r="M13" i="1"/>
  <c r="L13" i="2" s="1"/>
  <c r="L12" i="8" s="1"/>
  <c r="N13" i="1"/>
  <c r="M13" i="2" s="1"/>
  <c r="M12" i="8" s="1"/>
  <c r="O13" i="1"/>
  <c r="N13" i="2" s="1"/>
  <c r="N12" i="8" s="1"/>
  <c r="P13" i="1"/>
  <c r="O13" i="2" s="1"/>
  <c r="O12" i="8" s="1"/>
  <c r="Q13" i="1"/>
  <c r="P13" i="2" s="1"/>
  <c r="P12" i="8" s="1"/>
  <c r="R13" i="1"/>
  <c r="Q13" i="2" s="1"/>
  <c r="Q12" i="8" s="1"/>
  <c r="S13" i="1"/>
  <c r="R13" i="2" s="1"/>
  <c r="R12" i="8" s="1"/>
  <c r="T13" i="1"/>
  <c r="S13" i="2" s="1"/>
  <c r="S12" i="8" s="1"/>
  <c r="U13" i="1"/>
  <c r="T13" i="2" s="1"/>
  <c r="T12" i="8" s="1"/>
  <c r="V13" i="1"/>
  <c r="U13" i="2" s="1"/>
  <c r="U12" i="8" s="1"/>
  <c r="B14" i="1"/>
  <c r="B14" i="2" s="1"/>
  <c r="B13" i="8" s="1"/>
  <c r="C14" i="1"/>
  <c r="C14" i="2" s="1"/>
  <c r="C13" i="8" s="1"/>
  <c r="D14" i="1"/>
  <c r="D14" i="2" s="1"/>
  <c r="D13" i="8" s="1"/>
  <c r="E14" i="1"/>
  <c r="E14" i="2" s="1"/>
  <c r="E13" i="8" s="1"/>
  <c r="F14" i="1"/>
  <c r="G14" i="1"/>
  <c r="F14" i="2" s="1"/>
  <c r="F13" i="8" s="1"/>
  <c r="H14" i="1"/>
  <c r="G14" i="2" s="1"/>
  <c r="G13" i="8" s="1"/>
  <c r="I14" i="1"/>
  <c r="H14" i="2" s="1"/>
  <c r="H13" i="8" s="1"/>
  <c r="J14" i="1"/>
  <c r="I14" i="2" s="1"/>
  <c r="I13" i="8" s="1"/>
  <c r="K14" i="1"/>
  <c r="J14" i="2" s="1"/>
  <c r="J13" i="8" s="1"/>
  <c r="L14" i="1"/>
  <c r="K14" i="2" s="1"/>
  <c r="K13" i="8" s="1"/>
  <c r="M14" i="1"/>
  <c r="L14" i="2" s="1"/>
  <c r="L13" i="8" s="1"/>
  <c r="N14" i="1"/>
  <c r="M14" i="2" s="1"/>
  <c r="M13" i="8" s="1"/>
  <c r="O14" i="1"/>
  <c r="N14" i="2" s="1"/>
  <c r="N13" i="8" s="1"/>
  <c r="P14" i="1"/>
  <c r="O14" i="2" s="1"/>
  <c r="O13" i="8" s="1"/>
  <c r="Q14" i="1"/>
  <c r="P14" i="2" s="1"/>
  <c r="P13" i="8" s="1"/>
  <c r="R14" i="1"/>
  <c r="Q14" i="2" s="1"/>
  <c r="Q13" i="8" s="1"/>
  <c r="S14" i="1"/>
  <c r="R14" i="2" s="1"/>
  <c r="R13" i="8" s="1"/>
  <c r="T14" i="1"/>
  <c r="S14" i="2" s="1"/>
  <c r="S13" i="8" s="1"/>
  <c r="U14" i="1"/>
  <c r="T14" i="2" s="1"/>
  <c r="T13" i="8" s="1"/>
  <c r="V14" i="1"/>
  <c r="U14" i="2" s="1"/>
  <c r="U13" i="8" s="1"/>
  <c r="B15" i="1"/>
  <c r="B15" i="2" s="1"/>
  <c r="B14" i="8" s="1"/>
  <c r="C15" i="1"/>
  <c r="C15" i="2" s="1"/>
  <c r="C14" i="8" s="1"/>
  <c r="D15" i="1"/>
  <c r="D15" i="2" s="1"/>
  <c r="D14" i="8" s="1"/>
  <c r="E15" i="1"/>
  <c r="E15" i="2" s="1"/>
  <c r="E14" i="8" s="1"/>
  <c r="F15" i="1"/>
  <c r="G15" i="1"/>
  <c r="F15" i="2" s="1"/>
  <c r="F14" i="8" s="1"/>
  <c r="H15" i="1"/>
  <c r="G15" i="2" s="1"/>
  <c r="G14" i="8" s="1"/>
  <c r="I15" i="1"/>
  <c r="H15" i="2" s="1"/>
  <c r="H14" i="8" s="1"/>
  <c r="J15" i="1"/>
  <c r="I15" i="2" s="1"/>
  <c r="I14" i="8" s="1"/>
  <c r="K15" i="1"/>
  <c r="J15" i="2" s="1"/>
  <c r="J14" i="8" s="1"/>
  <c r="L15" i="1"/>
  <c r="K15" i="2" s="1"/>
  <c r="K14" i="8" s="1"/>
  <c r="M15" i="1"/>
  <c r="L15" i="2" s="1"/>
  <c r="L14" i="8" s="1"/>
  <c r="N15" i="1"/>
  <c r="M15" i="2" s="1"/>
  <c r="M14" i="8" s="1"/>
  <c r="O15" i="1"/>
  <c r="N15" i="2" s="1"/>
  <c r="N14" i="8" s="1"/>
  <c r="P15" i="1"/>
  <c r="O15" i="2" s="1"/>
  <c r="O14" i="8" s="1"/>
  <c r="Q15" i="1"/>
  <c r="P15" i="2" s="1"/>
  <c r="P14" i="8" s="1"/>
  <c r="R15" i="1"/>
  <c r="Q15" i="2" s="1"/>
  <c r="Q14" i="8" s="1"/>
  <c r="S15" i="1"/>
  <c r="R15" i="2" s="1"/>
  <c r="R14" i="8" s="1"/>
  <c r="T15" i="1"/>
  <c r="S15" i="2" s="1"/>
  <c r="S14" i="8" s="1"/>
  <c r="U15" i="1"/>
  <c r="T15" i="2" s="1"/>
  <c r="T14" i="8" s="1"/>
  <c r="V15" i="1"/>
  <c r="U15" i="2" s="1"/>
  <c r="U14" i="8" s="1"/>
  <c r="B16" i="1"/>
  <c r="B16" i="2" s="1"/>
  <c r="B15" i="8" s="1"/>
  <c r="C16" i="1"/>
  <c r="C16" i="2" s="1"/>
  <c r="C15" i="8" s="1"/>
  <c r="D16" i="1"/>
  <c r="D16" i="2" s="1"/>
  <c r="D15" i="8" s="1"/>
  <c r="E16" i="1"/>
  <c r="E16" i="2" s="1"/>
  <c r="E15" i="8" s="1"/>
  <c r="F16" i="1"/>
  <c r="G16" i="1"/>
  <c r="F16" i="2" s="1"/>
  <c r="F15" i="8" s="1"/>
  <c r="H16" i="1"/>
  <c r="G16" i="2" s="1"/>
  <c r="G15" i="8" s="1"/>
  <c r="I16" i="1"/>
  <c r="H16" i="2" s="1"/>
  <c r="H15" i="8" s="1"/>
  <c r="J16" i="1"/>
  <c r="I16" i="2" s="1"/>
  <c r="I15" i="8" s="1"/>
  <c r="K16" i="1"/>
  <c r="J16" i="2" s="1"/>
  <c r="J15" i="8" s="1"/>
  <c r="L16" i="1"/>
  <c r="K16" i="2" s="1"/>
  <c r="K15" i="8" s="1"/>
  <c r="M16" i="1"/>
  <c r="L16" i="2" s="1"/>
  <c r="L15" i="8" s="1"/>
  <c r="N16" i="1"/>
  <c r="M16" i="2" s="1"/>
  <c r="M15" i="8" s="1"/>
  <c r="O16" i="1"/>
  <c r="N16" i="2" s="1"/>
  <c r="N15" i="8" s="1"/>
  <c r="P16" i="1"/>
  <c r="O16" i="2" s="1"/>
  <c r="O15" i="8" s="1"/>
  <c r="Q16" i="1"/>
  <c r="P16" i="2" s="1"/>
  <c r="P15" i="8" s="1"/>
  <c r="R16" i="1"/>
  <c r="Q16" i="2" s="1"/>
  <c r="Q15" i="8" s="1"/>
  <c r="S16" i="1"/>
  <c r="R16" i="2" s="1"/>
  <c r="R15" i="8" s="1"/>
  <c r="T16" i="1"/>
  <c r="S16" i="2" s="1"/>
  <c r="S15" i="8" s="1"/>
  <c r="U16" i="1"/>
  <c r="T16" i="2" s="1"/>
  <c r="T15" i="8" s="1"/>
  <c r="V16" i="1"/>
  <c r="U16" i="2" s="1"/>
  <c r="U15" i="8" s="1"/>
  <c r="W16" i="1"/>
  <c r="V16" i="2" s="1"/>
  <c r="V15" i="8" s="1"/>
  <c r="B17" i="1"/>
  <c r="B17" i="2" s="1"/>
  <c r="B16" i="8" s="1"/>
  <c r="C17" i="1"/>
  <c r="C17" i="2" s="1"/>
  <c r="C16" i="8" s="1"/>
  <c r="D17" i="1"/>
  <c r="D17" i="2" s="1"/>
  <c r="D16" i="8" s="1"/>
  <c r="E17" i="1"/>
  <c r="E17" i="2" s="1"/>
  <c r="E16" i="8" s="1"/>
  <c r="F17" i="1"/>
  <c r="G17" i="1"/>
  <c r="F17" i="2" s="1"/>
  <c r="F16" i="8" s="1"/>
  <c r="H17" i="1"/>
  <c r="G17" i="2" s="1"/>
  <c r="G16" i="8" s="1"/>
  <c r="I17" i="1"/>
  <c r="H17" i="2" s="1"/>
  <c r="H16" i="8" s="1"/>
  <c r="J17" i="1"/>
  <c r="I17" i="2" s="1"/>
  <c r="I16" i="8" s="1"/>
  <c r="K17" i="1"/>
  <c r="J17" i="2" s="1"/>
  <c r="J16" i="8" s="1"/>
  <c r="L17" i="1"/>
  <c r="K17" i="2" s="1"/>
  <c r="K16" i="8" s="1"/>
  <c r="M17" i="1"/>
  <c r="L17" i="2" s="1"/>
  <c r="L16" i="8" s="1"/>
  <c r="N17" i="1"/>
  <c r="M17" i="2" s="1"/>
  <c r="M16" i="8" s="1"/>
  <c r="O17" i="1"/>
  <c r="N17" i="2" s="1"/>
  <c r="N16" i="8" s="1"/>
  <c r="P17" i="1"/>
  <c r="O17" i="2" s="1"/>
  <c r="O16" i="8" s="1"/>
  <c r="Q17" i="1"/>
  <c r="P17" i="2" s="1"/>
  <c r="P16" i="8" s="1"/>
  <c r="R17" i="1"/>
  <c r="Q17" i="2" s="1"/>
  <c r="Q16" i="8" s="1"/>
  <c r="S17" i="1"/>
  <c r="R17" i="2" s="1"/>
  <c r="R16" i="8" s="1"/>
  <c r="T17" i="1"/>
  <c r="S17" i="2" s="1"/>
  <c r="S16" i="8" s="1"/>
  <c r="U17" i="1"/>
  <c r="T17" i="2" s="1"/>
  <c r="T16" i="8" s="1"/>
  <c r="V17" i="1"/>
  <c r="U17" i="2" s="1"/>
  <c r="U16" i="8" s="1"/>
  <c r="W17" i="1"/>
  <c r="V17" i="2" s="1"/>
  <c r="V16" i="8" s="1"/>
  <c r="B18" i="1"/>
  <c r="B18" i="2" s="1"/>
  <c r="B17" i="8" s="1"/>
  <c r="C18" i="1"/>
  <c r="C18" i="2" s="1"/>
  <c r="C17" i="8" s="1"/>
  <c r="D18" i="1"/>
  <c r="D18" i="2" s="1"/>
  <c r="D17" i="8" s="1"/>
  <c r="E18" i="1"/>
  <c r="E18" i="2" s="1"/>
  <c r="E17" i="8" s="1"/>
  <c r="F18" i="1"/>
  <c r="G18" i="1"/>
  <c r="F18" i="2" s="1"/>
  <c r="F17" i="8" s="1"/>
  <c r="H18" i="1"/>
  <c r="G18" i="2" s="1"/>
  <c r="G17" i="8" s="1"/>
  <c r="I18" i="1"/>
  <c r="H18" i="2" s="1"/>
  <c r="H17" i="8" s="1"/>
  <c r="J18" i="1"/>
  <c r="I18" i="2" s="1"/>
  <c r="I17" i="8" s="1"/>
  <c r="K18" i="1"/>
  <c r="J18" i="2" s="1"/>
  <c r="J17" i="8" s="1"/>
  <c r="L18" i="1"/>
  <c r="K18" i="2" s="1"/>
  <c r="K17" i="8" s="1"/>
  <c r="M18" i="1"/>
  <c r="L18" i="2" s="1"/>
  <c r="L17" i="8" s="1"/>
  <c r="N18" i="1"/>
  <c r="M18" i="2" s="1"/>
  <c r="M17" i="8" s="1"/>
  <c r="O18" i="1"/>
  <c r="N18" i="2" s="1"/>
  <c r="N17" i="8" s="1"/>
  <c r="P18" i="1"/>
  <c r="O18" i="2" s="1"/>
  <c r="O17" i="8" s="1"/>
  <c r="Q18" i="1"/>
  <c r="P18" i="2" s="1"/>
  <c r="P17" i="8" s="1"/>
  <c r="R18" i="1"/>
  <c r="Q18" i="2" s="1"/>
  <c r="Q17" i="8" s="1"/>
  <c r="S18" i="1"/>
  <c r="R18" i="2" s="1"/>
  <c r="R17" i="8" s="1"/>
  <c r="T18" i="1"/>
  <c r="S18" i="2" s="1"/>
  <c r="S17" i="8" s="1"/>
  <c r="U18" i="1"/>
  <c r="T18" i="2" s="1"/>
  <c r="T17" i="8" s="1"/>
  <c r="V18" i="1"/>
  <c r="U18" i="2" s="1"/>
  <c r="U17" i="8" s="1"/>
  <c r="B19" i="1"/>
  <c r="B19" i="2" s="1"/>
  <c r="B18" i="8" s="1"/>
  <c r="C19" i="1"/>
  <c r="C19" i="2" s="1"/>
  <c r="C18" i="8" s="1"/>
  <c r="D19" i="1"/>
  <c r="D19" i="2" s="1"/>
  <c r="D18" i="8" s="1"/>
  <c r="E19" i="1"/>
  <c r="E19" i="2" s="1"/>
  <c r="E18" i="8" s="1"/>
  <c r="F19" i="1"/>
  <c r="G19" i="1"/>
  <c r="F19" i="2" s="1"/>
  <c r="F18" i="8" s="1"/>
  <c r="H19" i="1"/>
  <c r="G19" i="2" s="1"/>
  <c r="G18" i="8" s="1"/>
  <c r="I19" i="1"/>
  <c r="H19" i="2" s="1"/>
  <c r="H18" i="8" s="1"/>
  <c r="J19" i="1"/>
  <c r="I19" i="2" s="1"/>
  <c r="I18" i="8" s="1"/>
  <c r="K19" i="1"/>
  <c r="J19" i="2" s="1"/>
  <c r="J18" i="8" s="1"/>
  <c r="L19" i="1"/>
  <c r="K19" i="2" s="1"/>
  <c r="K18" i="8" s="1"/>
  <c r="M19" i="1"/>
  <c r="L19" i="2" s="1"/>
  <c r="L18" i="8" s="1"/>
  <c r="N19" i="1"/>
  <c r="M19" i="2" s="1"/>
  <c r="M18" i="8" s="1"/>
  <c r="O19" i="1"/>
  <c r="N19" i="2" s="1"/>
  <c r="N18" i="8" s="1"/>
  <c r="P19" i="1"/>
  <c r="O19" i="2" s="1"/>
  <c r="O18" i="8" s="1"/>
  <c r="Q19" i="1"/>
  <c r="P19" i="2" s="1"/>
  <c r="P18" i="8" s="1"/>
  <c r="R19" i="1"/>
  <c r="Q19" i="2" s="1"/>
  <c r="Q18" i="8" s="1"/>
  <c r="S19" i="1"/>
  <c r="R19" i="2" s="1"/>
  <c r="R18" i="8" s="1"/>
  <c r="T19" i="1"/>
  <c r="S19" i="2" s="1"/>
  <c r="S18" i="8" s="1"/>
  <c r="U19" i="1"/>
  <c r="T19" i="2" s="1"/>
  <c r="T18" i="8" s="1"/>
  <c r="V19" i="1"/>
  <c r="U19" i="2" s="1"/>
  <c r="U18" i="8" s="1"/>
  <c r="W19" i="1"/>
  <c r="V19" i="2" s="1"/>
  <c r="V18" i="8" s="1"/>
  <c r="B20" i="1"/>
  <c r="B20" i="2" s="1"/>
  <c r="B19" i="8" s="1"/>
  <c r="C20" i="1"/>
  <c r="C20" i="2" s="1"/>
  <c r="C19" i="8" s="1"/>
  <c r="E20" i="1"/>
  <c r="E20" i="2" s="1"/>
  <c r="E19" i="8" s="1"/>
  <c r="F20" i="1"/>
  <c r="G20" i="1"/>
  <c r="F20" i="2" s="1"/>
  <c r="F19" i="8" s="1"/>
  <c r="H20" i="1"/>
  <c r="G20" i="2" s="1"/>
  <c r="G19" i="8" s="1"/>
  <c r="I20" i="1"/>
  <c r="H20" i="2" s="1"/>
  <c r="H19" i="8" s="1"/>
  <c r="J20" i="1"/>
  <c r="I20" i="2" s="1"/>
  <c r="I19" i="8" s="1"/>
  <c r="K20" i="1"/>
  <c r="J20" i="2" s="1"/>
  <c r="J19" i="8" s="1"/>
  <c r="L20" i="1"/>
  <c r="K20" i="2" s="1"/>
  <c r="K19" i="8" s="1"/>
  <c r="M20" i="1"/>
  <c r="L20" i="2" s="1"/>
  <c r="L19" i="8" s="1"/>
  <c r="N20" i="1"/>
  <c r="M20" i="2" s="1"/>
  <c r="M19" i="8" s="1"/>
  <c r="O20" i="1"/>
  <c r="N20" i="2" s="1"/>
  <c r="N19" i="8" s="1"/>
  <c r="P20" i="1"/>
  <c r="O20" i="2" s="1"/>
  <c r="O19" i="8" s="1"/>
  <c r="Q20" i="1"/>
  <c r="P20" i="2" s="1"/>
  <c r="P19" i="8" s="1"/>
  <c r="R20" i="1"/>
  <c r="Q20" i="2" s="1"/>
  <c r="Q19" i="8" s="1"/>
  <c r="S20" i="1"/>
  <c r="R20" i="2" s="1"/>
  <c r="R19" i="8" s="1"/>
  <c r="T20" i="1"/>
  <c r="S20" i="2" s="1"/>
  <c r="S19" i="8" s="1"/>
  <c r="U20" i="1"/>
  <c r="T20" i="2" s="1"/>
  <c r="T19" i="8" s="1"/>
  <c r="V20" i="1"/>
  <c r="U20" i="2" s="1"/>
  <c r="U19" i="8" s="1"/>
  <c r="B21" i="1"/>
  <c r="B21" i="2" s="1"/>
  <c r="B20" i="8" s="1"/>
  <c r="C21" i="1"/>
  <c r="C21" i="2" s="1"/>
  <c r="C20" i="8" s="1"/>
  <c r="D21" i="1"/>
  <c r="D21" i="2" s="1"/>
  <c r="D20" i="8" s="1"/>
  <c r="E21" i="1"/>
  <c r="E21" i="2" s="1"/>
  <c r="E20" i="8" s="1"/>
  <c r="F21" i="1"/>
  <c r="G21" i="1"/>
  <c r="F21" i="2" s="1"/>
  <c r="F20" i="8" s="1"/>
  <c r="H21" i="1"/>
  <c r="G21" i="2" s="1"/>
  <c r="G20" i="8" s="1"/>
  <c r="I21" i="1"/>
  <c r="H21" i="2" s="1"/>
  <c r="H20" i="8" s="1"/>
  <c r="J21" i="1"/>
  <c r="I21" i="2" s="1"/>
  <c r="I20" i="8" s="1"/>
  <c r="K21" i="1"/>
  <c r="J21" i="2" s="1"/>
  <c r="J20" i="8" s="1"/>
  <c r="L21" i="1"/>
  <c r="K21" i="2" s="1"/>
  <c r="K20" i="8" s="1"/>
  <c r="M21" i="1"/>
  <c r="L21" i="2" s="1"/>
  <c r="L20" i="8" s="1"/>
  <c r="N21" i="1"/>
  <c r="M21" i="2" s="1"/>
  <c r="M20" i="8" s="1"/>
  <c r="O21" i="1"/>
  <c r="N21" i="2" s="1"/>
  <c r="N20" i="8" s="1"/>
  <c r="P21" i="1"/>
  <c r="O21" i="2" s="1"/>
  <c r="O20" i="8" s="1"/>
  <c r="Q21" i="1"/>
  <c r="P21" i="2" s="1"/>
  <c r="P20" i="8" s="1"/>
  <c r="R21" i="1"/>
  <c r="Q21" i="2" s="1"/>
  <c r="Q20" i="8" s="1"/>
  <c r="S21" i="1"/>
  <c r="R21" i="2" s="1"/>
  <c r="R20" i="8" s="1"/>
  <c r="T21" i="1"/>
  <c r="S21" i="2" s="1"/>
  <c r="S20" i="8" s="1"/>
  <c r="U21" i="1"/>
  <c r="T21" i="2" s="1"/>
  <c r="T20" i="8" s="1"/>
  <c r="V21" i="1"/>
  <c r="U21" i="2" s="1"/>
  <c r="U20" i="8" s="1"/>
  <c r="B22" i="1"/>
  <c r="B22" i="2" s="1"/>
  <c r="B21" i="8" s="1"/>
  <c r="C22" i="1"/>
  <c r="C22" i="2" s="1"/>
  <c r="C21" i="8" s="1"/>
  <c r="E22" i="1"/>
  <c r="E22" i="2" s="1"/>
  <c r="E21" i="8" s="1"/>
  <c r="F22" i="1"/>
  <c r="G22" i="1"/>
  <c r="F22" i="2" s="1"/>
  <c r="F21" i="8" s="1"/>
  <c r="H22" i="1"/>
  <c r="G22" i="2" s="1"/>
  <c r="G21" i="8" s="1"/>
  <c r="I22" i="1"/>
  <c r="H22" i="2" s="1"/>
  <c r="H21" i="8" s="1"/>
  <c r="J22" i="1"/>
  <c r="I22" i="2" s="1"/>
  <c r="I21" i="8" s="1"/>
  <c r="K22" i="1"/>
  <c r="J22" i="2" s="1"/>
  <c r="J21" i="8" s="1"/>
  <c r="L22" i="1"/>
  <c r="K22" i="2" s="1"/>
  <c r="K21" i="8" s="1"/>
  <c r="M22" i="1"/>
  <c r="L22" i="2" s="1"/>
  <c r="L21" i="8" s="1"/>
  <c r="N22" i="1"/>
  <c r="M22" i="2" s="1"/>
  <c r="M21" i="8" s="1"/>
  <c r="O22" i="1"/>
  <c r="N22" i="2" s="1"/>
  <c r="N21" i="8" s="1"/>
  <c r="P22" i="1"/>
  <c r="O22" i="2" s="1"/>
  <c r="O21" i="8" s="1"/>
  <c r="Q22" i="1"/>
  <c r="P22" i="2" s="1"/>
  <c r="P21" i="8" s="1"/>
  <c r="R22" i="1"/>
  <c r="Q22" i="2" s="1"/>
  <c r="Q21" i="8" s="1"/>
  <c r="S22" i="1"/>
  <c r="R22" i="2" s="1"/>
  <c r="R21" i="8" s="1"/>
  <c r="T22" i="1"/>
  <c r="S22" i="2" s="1"/>
  <c r="S21" i="8" s="1"/>
  <c r="U22" i="1"/>
  <c r="T22" i="2" s="1"/>
  <c r="T21" i="8" s="1"/>
  <c r="V22" i="1"/>
  <c r="U22" i="2" s="1"/>
  <c r="U21" i="8" s="1"/>
  <c r="B23" i="1"/>
  <c r="B23" i="2" s="1"/>
  <c r="B22" i="8" s="1"/>
  <c r="C23" i="1"/>
  <c r="C23" i="2" s="1"/>
  <c r="C22" i="8" s="1"/>
  <c r="D23" i="1"/>
  <c r="D23" i="2" s="1"/>
  <c r="D22" i="8" s="1"/>
  <c r="E23" i="1"/>
  <c r="E23" i="2" s="1"/>
  <c r="E22" i="8" s="1"/>
  <c r="F23" i="1"/>
  <c r="G23" i="1"/>
  <c r="F23" i="2" s="1"/>
  <c r="F22" i="8" s="1"/>
  <c r="H23" i="1"/>
  <c r="G23" i="2" s="1"/>
  <c r="G22" i="8" s="1"/>
  <c r="I23" i="1"/>
  <c r="H23" i="2" s="1"/>
  <c r="H22" i="8" s="1"/>
  <c r="J23" i="1"/>
  <c r="I23" i="2" s="1"/>
  <c r="I22" i="8" s="1"/>
  <c r="K23" i="1"/>
  <c r="J23" i="2" s="1"/>
  <c r="J22" i="8" s="1"/>
  <c r="L23" i="1"/>
  <c r="K23" i="2" s="1"/>
  <c r="K22" i="8" s="1"/>
  <c r="M23" i="1"/>
  <c r="L23" i="2" s="1"/>
  <c r="L22" i="8" s="1"/>
  <c r="N23" i="1"/>
  <c r="M23" i="2" s="1"/>
  <c r="M22" i="8" s="1"/>
  <c r="O23" i="1"/>
  <c r="N23" i="2" s="1"/>
  <c r="N22" i="8" s="1"/>
  <c r="P23" i="1"/>
  <c r="O23" i="2" s="1"/>
  <c r="O22" i="8" s="1"/>
  <c r="Q23" i="1"/>
  <c r="P23" i="2" s="1"/>
  <c r="P22" i="8" s="1"/>
  <c r="R23" i="1"/>
  <c r="Q23" i="2" s="1"/>
  <c r="Q22" i="8" s="1"/>
  <c r="S23" i="1"/>
  <c r="R23" i="2" s="1"/>
  <c r="R22" i="8" s="1"/>
  <c r="T23" i="1"/>
  <c r="S23" i="2" s="1"/>
  <c r="S22" i="8" s="1"/>
  <c r="U23" i="1"/>
  <c r="T23" i="2" s="1"/>
  <c r="T22" i="8" s="1"/>
  <c r="V23" i="1"/>
  <c r="U23" i="2" s="1"/>
  <c r="U22" i="8" s="1"/>
  <c r="B24" i="1"/>
  <c r="B24" i="2" s="1"/>
  <c r="B23" i="8" s="1"/>
  <c r="C24" i="1"/>
  <c r="C24" i="2" s="1"/>
  <c r="C23" i="8" s="1"/>
  <c r="D24" i="1"/>
  <c r="D24" i="2" s="1"/>
  <c r="D23" i="8" s="1"/>
  <c r="E24" i="1"/>
  <c r="E24" i="2" s="1"/>
  <c r="E23" i="8" s="1"/>
  <c r="F24" i="1"/>
  <c r="G24" i="1"/>
  <c r="F24" i="2" s="1"/>
  <c r="F23" i="8" s="1"/>
  <c r="H24" i="1"/>
  <c r="G24" i="2" s="1"/>
  <c r="G23" i="8" s="1"/>
  <c r="I24" i="1"/>
  <c r="H24" i="2" s="1"/>
  <c r="H23" i="8" s="1"/>
  <c r="J24" i="1"/>
  <c r="I24" i="2" s="1"/>
  <c r="I23" i="8" s="1"/>
  <c r="K24" i="1"/>
  <c r="J24" i="2" s="1"/>
  <c r="J23" i="8" s="1"/>
  <c r="L24" i="1"/>
  <c r="K24" i="2" s="1"/>
  <c r="K23" i="8" s="1"/>
  <c r="M24" i="1"/>
  <c r="L24" i="2" s="1"/>
  <c r="L23" i="8" s="1"/>
  <c r="N24" i="1"/>
  <c r="M24" i="2" s="1"/>
  <c r="M23" i="8" s="1"/>
  <c r="O24" i="1"/>
  <c r="N24" i="2" s="1"/>
  <c r="N23" i="8" s="1"/>
  <c r="P24" i="1"/>
  <c r="O24" i="2" s="1"/>
  <c r="O23" i="8" s="1"/>
  <c r="Q24" i="1"/>
  <c r="P24" i="2" s="1"/>
  <c r="P23" i="8" s="1"/>
  <c r="R24" i="1"/>
  <c r="Q24" i="2" s="1"/>
  <c r="Q23" i="8" s="1"/>
  <c r="S24" i="1"/>
  <c r="R24" i="2" s="1"/>
  <c r="R23" i="8" s="1"/>
  <c r="T24" i="1"/>
  <c r="S24" i="2" s="1"/>
  <c r="S23" i="8" s="1"/>
  <c r="U24" i="1"/>
  <c r="T24" i="2" s="1"/>
  <c r="T23" i="8" s="1"/>
  <c r="V24" i="1"/>
  <c r="U24" i="2" s="1"/>
  <c r="U23" i="8" s="1"/>
  <c r="W24" i="1"/>
  <c r="V24" i="2" s="1"/>
  <c r="V23" i="8" s="1"/>
  <c r="B25" i="1"/>
  <c r="B25" i="2" s="1"/>
  <c r="B24" i="8" s="1"/>
  <c r="C25" i="1"/>
  <c r="C25" i="2" s="1"/>
  <c r="C24" i="8" s="1"/>
  <c r="D25" i="1"/>
  <c r="D25" i="2" s="1"/>
  <c r="D24" i="8" s="1"/>
  <c r="E25" i="1"/>
  <c r="E25" i="2" s="1"/>
  <c r="E24" i="8" s="1"/>
  <c r="F25" i="1"/>
  <c r="G25" i="1"/>
  <c r="F25" i="2" s="1"/>
  <c r="F24" i="8" s="1"/>
  <c r="H25" i="1"/>
  <c r="G25" i="2" s="1"/>
  <c r="G24" i="8" s="1"/>
  <c r="I25" i="1"/>
  <c r="H25" i="2" s="1"/>
  <c r="H24" i="8" s="1"/>
  <c r="J25" i="1"/>
  <c r="I25" i="2" s="1"/>
  <c r="I24" i="8" s="1"/>
  <c r="K25" i="1"/>
  <c r="J25" i="2" s="1"/>
  <c r="J24" i="8" s="1"/>
  <c r="L25" i="1"/>
  <c r="K25" i="2" s="1"/>
  <c r="K24" i="8" s="1"/>
  <c r="M25" i="1"/>
  <c r="L25" i="2" s="1"/>
  <c r="L24" i="8" s="1"/>
  <c r="N25" i="1"/>
  <c r="M25" i="2" s="1"/>
  <c r="M24" i="8" s="1"/>
  <c r="O25" i="1"/>
  <c r="N25" i="2" s="1"/>
  <c r="N24" i="8" s="1"/>
  <c r="P25" i="1"/>
  <c r="O25" i="2" s="1"/>
  <c r="O24" i="8" s="1"/>
  <c r="Q25" i="1"/>
  <c r="P25" i="2" s="1"/>
  <c r="P24" i="8" s="1"/>
  <c r="R25" i="1"/>
  <c r="Q25" i="2" s="1"/>
  <c r="Q24" i="8" s="1"/>
  <c r="S25" i="1"/>
  <c r="R25" i="2" s="1"/>
  <c r="R24" i="8" s="1"/>
  <c r="T25" i="1"/>
  <c r="S25" i="2" s="1"/>
  <c r="S24" i="8" s="1"/>
  <c r="U25" i="1"/>
  <c r="T25" i="2" s="1"/>
  <c r="T24" i="8" s="1"/>
  <c r="V25" i="1"/>
  <c r="U25" i="2" s="1"/>
  <c r="U24" i="8" s="1"/>
  <c r="B26" i="1"/>
  <c r="B26" i="2" s="1"/>
  <c r="B25" i="8" s="1"/>
  <c r="C26" i="1"/>
  <c r="C26" i="2" s="1"/>
  <c r="C25" i="8" s="1"/>
  <c r="D26" i="1"/>
  <c r="D26" i="2" s="1"/>
  <c r="D25" i="8" s="1"/>
  <c r="E26" i="1"/>
  <c r="E26" i="2" s="1"/>
  <c r="E25" i="8" s="1"/>
  <c r="F26" i="1"/>
  <c r="G26" i="1"/>
  <c r="F26" i="2" s="1"/>
  <c r="F25" i="8" s="1"/>
  <c r="H26" i="1"/>
  <c r="G26" i="2" s="1"/>
  <c r="G25" i="8" s="1"/>
  <c r="I26" i="1"/>
  <c r="H26" i="2" s="1"/>
  <c r="H25" i="8" s="1"/>
  <c r="J26" i="1"/>
  <c r="I26" i="2" s="1"/>
  <c r="I25" i="8" s="1"/>
  <c r="K26" i="1"/>
  <c r="J26" i="2" s="1"/>
  <c r="J25" i="8" s="1"/>
  <c r="L26" i="1"/>
  <c r="K26" i="2" s="1"/>
  <c r="K25" i="8" s="1"/>
  <c r="M26" i="1"/>
  <c r="L26" i="2" s="1"/>
  <c r="L25" i="8" s="1"/>
  <c r="N26" i="1"/>
  <c r="M26" i="2" s="1"/>
  <c r="M25" i="8" s="1"/>
  <c r="O26" i="1"/>
  <c r="N26" i="2" s="1"/>
  <c r="N25" i="8" s="1"/>
  <c r="P26" i="1"/>
  <c r="O26" i="2" s="1"/>
  <c r="O25" i="8" s="1"/>
  <c r="Q26" i="1"/>
  <c r="P26" i="2" s="1"/>
  <c r="P25" i="8" s="1"/>
  <c r="R26" i="1"/>
  <c r="Q26" i="2" s="1"/>
  <c r="Q25" i="8" s="1"/>
  <c r="S26" i="1"/>
  <c r="R26" i="2" s="1"/>
  <c r="R25" i="8" s="1"/>
  <c r="T26" i="1"/>
  <c r="S26" i="2" s="1"/>
  <c r="S25" i="8" s="1"/>
  <c r="U26" i="1"/>
  <c r="T26" i="2" s="1"/>
  <c r="T25" i="8" s="1"/>
  <c r="V26" i="1"/>
  <c r="U26" i="2" s="1"/>
  <c r="U25" i="8" s="1"/>
  <c r="W26" i="1"/>
  <c r="V26" i="2" s="1"/>
  <c r="V25" i="8" s="1"/>
  <c r="B27" i="1"/>
  <c r="B27" i="2" s="1"/>
  <c r="B26" i="8" s="1"/>
  <c r="C27" i="1"/>
  <c r="C27" i="2" s="1"/>
  <c r="C26" i="8" s="1"/>
  <c r="D27" i="1"/>
  <c r="D27" i="2" s="1"/>
  <c r="D26" i="8" s="1"/>
  <c r="E27" i="1"/>
  <c r="E27" i="2" s="1"/>
  <c r="E26" i="8" s="1"/>
  <c r="F27" i="1"/>
  <c r="G27" i="1"/>
  <c r="F27" i="2" s="1"/>
  <c r="F26" i="8" s="1"/>
  <c r="H27" i="1"/>
  <c r="G27" i="2" s="1"/>
  <c r="G26" i="8" s="1"/>
  <c r="I27" i="1"/>
  <c r="H27" i="2" s="1"/>
  <c r="H26" i="8" s="1"/>
  <c r="J27" i="1"/>
  <c r="I27" i="2" s="1"/>
  <c r="I26" i="8" s="1"/>
  <c r="K27" i="1"/>
  <c r="J27" i="2" s="1"/>
  <c r="J26" i="8" s="1"/>
  <c r="L27" i="1"/>
  <c r="K27" i="2" s="1"/>
  <c r="K26" i="8" s="1"/>
  <c r="M27" i="1"/>
  <c r="L27" i="2" s="1"/>
  <c r="L26" i="8" s="1"/>
  <c r="N27" i="1"/>
  <c r="M27" i="2" s="1"/>
  <c r="M26" i="8" s="1"/>
  <c r="O27" i="1"/>
  <c r="N27" i="2" s="1"/>
  <c r="N26" i="8" s="1"/>
  <c r="P27" i="1"/>
  <c r="O27" i="2" s="1"/>
  <c r="O26" i="8" s="1"/>
  <c r="Q27" i="1"/>
  <c r="P27" i="2" s="1"/>
  <c r="P26" i="8" s="1"/>
  <c r="R27" i="1"/>
  <c r="Q27" i="2" s="1"/>
  <c r="Q26" i="8" s="1"/>
  <c r="S27" i="1"/>
  <c r="R27" i="2" s="1"/>
  <c r="R26" i="8" s="1"/>
  <c r="T27" i="1"/>
  <c r="S27" i="2" s="1"/>
  <c r="S26" i="8" s="1"/>
  <c r="U27" i="1"/>
  <c r="T27" i="2" s="1"/>
  <c r="T26" i="8" s="1"/>
  <c r="V27" i="1"/>
  <c r="U27" i="2" s="1"/>
  <c r="U26" i="8" s="1"/>
  <c r="W27" i="1"/>
  <c r="V27" i="2" s="1"/>
  <c r="V26" i="8" s="1"/>
  <c r="B28" i="1"/>
  <c r="B28" i="2" s="1"/>
  <c r="B27" i="8" s="1"/>
  <c r="C28" i="1"/>
  <c r="C28" i="2" s="1"/>
  <c r="C27" i="8" s="1"/>
  <c r="D28" i="1"/>
  <c r="D28" i="2" s="1"/>
  <c r="D27" i="8" s="1"/>
  <c r="E28" i="1"/>
  <c r="E28" i="2" s="1"/>
  <c r="E27" i="8" s="1"/>
  <c r="F28" i="1"/>
  <c r="G28" i="1"/>
  <c r="F28" i="2" s="1"/>
  <c r="F27" i="8" s="1"/>
  <c r="H28" i="1"/>
  <c r="G28" i="2" s="1"/>
  <c r="G27" i="8" s="1"/>
  <c r="I28" i="1"/>
  <c r="H28" i="2" s="1"/>
  <c r="H27" i="8" s="1"/>
  <c r="J28" i="1"/>
  <c r="I28" i="2" s="1"/>
  <c r="I27" i="8" s="1"/>
  <c r="K28" i="1"/>
  <c r="J28" i="2" s="1"/>
  <c r="J27" i="8" s="1"/>
  <c r="L28" i="1"/>
  <c r="K28" i="2" s="1"/>
  <c r="K27" i="8" s="1"/>
  <c r="M28" i="1"/>
  <c r="L28" i="2" s="1"/>
  <c r="L27" i="8" s="1"/>
  <c r="N28" i="1"/>
  <c r="M28" i="2" s="1"/>
  <c r="M27" i="8" s="1"/>
  <c r="O28" i="1"/>
  <c r="N28" i="2" s="1"/>
  <c r="N27" i="8" s="1"/>
  <c r="P28" i="1"/>
  <c r="O28" i="2" s="1"/>
  <c r="O27" i="8" s="1"/>
  <c r="Q28" i="1"/>
  <c r="P28" i="2" s="1"/>
  <c r="P27" i="8" s="1"/>
  <c r="R28" i="1"/>
  <c r="Q28" i="2" s="1"/>
  <c r="Q27" i="8" s="1"/>
  <c r="S28" i="1"/>
  <c r="R28" i="2" s="1"/>
  <c r="R27" i="8" s="1"/>
  <c r="T28" i="1"/>
  <c r="S28" i="2" s="1"/>
  <c r="S27" i="8" s="1"/>
  <c r="U28" i="1"/>
  <c r="T28" i="2" s="1"/>
  <c r="T27" i="8" s="1"/>
  <c r="V28" i="1"/>
  <c r="U28" i="2" s="1"/>
  <c r="U27" i="8" s="1"/>
  <c r="B29" i="1"/>
  <c r="B29" i="2" s="1"/>
  <c r="B28" i="8" s="1"/>
  <c r="C29" i="1"/>
  <c r="C29" i="2" s="1"/>
  <c r="C28" i="8" s="1"/>
  <c r="E29" i="1"/>
  <c r="E29" i="2" s="1"/>
  <c r="E28" i="8" s="1"/>
  <c r="F29" i="1"/>
  <c r="G29" i="1"/>
  <c r="F29" i="2" s="1"/>
  <c r="F28" i="8" s="1"/>
  <c r="H29" i="1"/>
  <c r="G29" i="2" s="1"/>
  <c r="G28" i="8" s="1"/>
  <c r="I29" i="1"/>
  <c r="H29" i="2" s="1"/>
  <c r="H28" i="8" s="1"/>
  <c r="J29" i="1"/>
  <c r="I29" i="2" s="1"/>
  <c r="I28" i="8" s="1"/>
  <c r="L29" i="1"/>
  <c r="K29" i="2" s="1"/>
  <c r="K28" i="8" s="1"/>
  <c r="M29" i="1"/>
  <c r="L29" i="2" s="1"/>
  <c r="L28" i="8" s="1"/>
  <c r="N29" i="1"/>
  <c r="M29" i="2" s="1"/>
  <c r="M28" i="8" s="1"/>
  <c r="O29" i="1"/>
  <c r="N29" i="2" s="1"/>
  <c r="N28" i="8" s="1"/>
  <c r="P29" i="1"/>
  <c r="O29" i="2" s="1"/>
  <c r="O28" i="8" s="1"/>
  <c r="Q29" i="1"/>
  <c r="P29" i="2" s="1"/>
  <c r="P28" i="8" s="1"/>
  <c r="R29" i="1"/>
  <c r="Q29" i="2" s="1"/>
  <c r="Q28" i="8" s="1"/>
  <c r="S29" i="1"/>
  <c r="R29" i="2" s="1"/>
  <c r="R28" i="8" s="1"/>
  <c r="T29" i="1"/>
  <c r="S29" i="2" s="1"/>
  <c r="S28" i="8" s="1"/>
  <c r="U29" i="1"/>
  <c r="T29" i="2" s="1"/>
  <c r="T28" i="8" s="1"/>
  <c r="V29" i="1"/>
  <c r="U29" i="2" s="1"/>
  <c r="U28" i="8" s="1"/>
  <c r="B30" i="1"/>
  <c r="B30" i="2" s="1"/>
  <c r="B29" i="8" s="1"/>
  <c r="C30" i="1"/>
  <c r="C30" i="2" s="1"/>
  <c r="C29" i="8" s="1"/>
  <c r="C30" i="8" s="1"/>
  <c r="D30" i="1"/>
  <c r="D30" i="2" s="1"/>
  <c r="D29" i="8" s="1"/>
  <c r="E30" i="1"/>
  <c r="E30" i="2" s="1"/>
  <c r="E29" i="8" s="1"/>
  <c r="F30" i="1"/>
  <c r="G30" i="1"/>
  <c r="F30" i="2" s="1"/>
  <c r="F29" i="8" s="1"/>
  <c r="H30" i="1"/>
  <c r="G30" i="2" s="1"/>
  <c r="G29" i="8" s="1"/>
  <c r="I30" i="1"/>
  <c r="H30" i="2" s="1"/>
  <c r="H29" i="8" s="1"/>
  <c r="J30" i="1"/>
  <c r="I30" i="2" s="1"/>
  <c r="I29" i="8" s="1"/>
  <c r="K30" i="1"/>
  <c r="J30" i="2" s="1"/>
  <c r="J29" i="8" s="1"/>
  <c r="L30" i="1"/>
  <c r="K30" i="2" s="1"/>
  <c r="K29" i="8" s="1"/>
  <c r="M30" i="1"/>
  <c r="L30" i="2" s="1"/>
  <c r="L29" i="8" s="1"/>
  <c r="N30" i="1"/>
  <c r="M30" i="2" s="1"/>
  <c r="M29" i="8" s="1"/>
  <c r="O30" i="1"/>
  <c r="N30" i="2" s="1"/>
  <c r="N29" i="8" s="1"/>
  <c r="P30" i="1"/>
  <c r="O30" i="2" s="1"/>
  <c r="O29" i="8" s="1"/>
  <c r="Q30" i="1"/>
  <c r="P30" i="2" s="1"/>
  <c r="P29" i="8" s="1"/>
  <c r="R30" i="1"/>
  <c r="Q30" i="2" s="1"/>
  <c r="Q29" i="8" s="1"/>
  <c r="S30" i="1"/>
  <c r="R30" i="2" s="1"/>
  <c r="R29" i="8" s="1"/>
  <c r="T30" i="1"/>
  <c r="S30" i="2" s="1"/>
  <c r="S29" i="8" s="1"/>
  <c r="U30" i="1"/>
  <c r="T30" i="2" s="1"/>
  <c r="T29" i="8" s="1"/>
  <c r="V30" i="1"/>
  <c r="U30" i="2" s="1"/>
  <c r="U29" i="8" s="1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C2" i="1"/>
  <c r="C2" i="2" s="1"/>
  <c r="C1" i="8" s="1"/>
  <c r="D2" i="1"/>
  <c r="D2" i="2" s="1"/>
  <c r="D1" i="8" s="1"/>
  <c r="E2" i="1"/>
  <c r="E2" i="2" s="1"/>
  <c r="E1" i="8" s="1"/>
  <c r="F2" i="1"/>
  <c r="G2" i="1"/>
  <c r="F2" i="2" s="1"/>
  <c r="F1" i="8" s="1"/>
  <c r="H2" i="1"/>
  <c r="G2" i="2" s="1"/>
  <c r="G1" i="8" s="1"/>
  <c r="I2" i="1"/>
  <c r="H2" i="2" s="1"/>
  <c r="H1" i="8" s="1"/>
  <c r="J2" i="1"/>
  <c r="I2" i="2" s="1"/>
  <c r="I1" i="8" s="1"/>
  <c r="K2" i="1"/>
  <c r="J2" i="2" s="1"/>
  <c r="J1" i="8" s="1"/>
  <c r="L2" i="1"/>
  <c r="K2" i="2" s="1"/>
  <c r="K1" i="8" s="1"/>
  <c r="M2" i="1"/>
  <c r="L2" i="2" s="1"/>
  <c r="L1" i="8" s="1"/>
  <c r="N2" i="1"/>
  <c r="M2" i="2" s="1"/>
  <c r="M1" i="8" s="1"/>
  <c r="O2" i="1"/>
  <c r="N2" i="2" s="1"/>
  <c r="N1" i="8" s="1"/>
  <c r="P2" i="1"/>
  <c r="O2" i="2" s="1"/>
  <c r="O1" i="8" s="1"/>
  <c r="Q2" i="1"/>
  <c r="P2" i="2" s="1"/>
  <c r="P1" i="8" s="1"/>
  <c r="R2" i="1"/>
  <c r="Q2" i="2" s="1"/>
  <c r="Q1" i="8" s="1"/>
  <c r="S2" i="1"/>
  <c r="R2" i="2" s="1"/>
  <c r="R1" i="8" s="1"/>
  <c r="T2" i="1"/>
  <c r="S2" i="2" s="1"/>
  <c r="S1" i="8" s="1"/>
  <c r="U2" i="1"/>
  <c r="T2" i="2" s="1"/>
  <c r="T1" i="8" s="1"/>
  <c r="V2" i="1"/>
  <c r="U2" i="2" s="1"/>
  <c r="U1" i="8" s="1"/>
  <c r="W2" i="1"/>
  <c r="V2" i="2" s="1"/>
  <c r="V1" i="8" s="1"/>
  <c r="B1" i="2" l="1"/>
  <c r="Q3" i="1"/>
  <c r="Q31" i="1" s="1"/>
  <c r="Q32" i="1" s="1"/>
  <c r="W3" i="1"/>
  <c r="V3" i="2" s="1"/>
  <c r="V2" i="8" s="1"/>
  <c r="V3" i="1"/>
  <c r="U3" i="2" s="1"/>
  <c r="U2" i="8" s="1"/>
  <c r="U30" i="8" s="1"/>
  <c r="U3" i="1"/>
  <c r="T3" i="2" s="1"/>
  <c r="T2" i="8" s="1"/>
  <c r="T30" i="8" s="1"/>
  <c r="T3" i="1"/>
  <c r="S3" i="2" s="1"/>
  <c r="S2" i="8" s="1"/>
  <c r="S30" i="8" s="1"/>
  <c r="S3" i="1"/>
  <c r="R3" i="2" s="1"/>
  <c r="R2" i="8" s="1"/>
  <c r="R30" i="8" s="1"/>
  <c r="R3" i="1"/>
  <c r="Q3" i="2" s="1"/>
  <c r="Q2" i="8" s="1"/>
  <c r="Q30" i="8" s="1"/>
  <c r="P3" i="1"/>
  <c r="O3" i="2" s="1"/>
  <c r="O2" i="8" s="1"/>
  <c r="O30" i="8" s="1"/>
  <c r="O3" i="1"/>
  <c r="N3" i="2" s="1"/>
  <c r="N2" i="8" s="1"/>
  <c r="N30" i="8" s="1"/>
  <c r="N3" i="1"/>
  <c r="M3" i="2" s="1"/>
  <c r="M2" i="8" s="1"/>
  <c r="M30" i="8" s="1"/>
  <c r="M3" i="1"/>
  <c r="L3" i="2" s="1"/>
  <c r="L2" i="8" s="1"/>
  <c r="L30" i="8" s="1"/>
  <c r="L3" i="1"/>
  <c r="K3" i="2" s="1"/>
  <c r="K2" i="8" s="1"/>
  <c r="K30" i="8" s="1"/>
  <c r="K3" i="1"/>
  <c r="J3" i="2" s="1"/>
  <c r="J2" i="8" s="1"/>
  <c r="J30" i="8" s="1"/>
  <c r="J3" i="1"/>
  <c r="I3" i="2" s="1"/>
  <c r="I2" i="8" s="1"/>
  <c r="I30" i="8" s="1"/>
  <c r="I3" i="1"/>
  <c r="I33" i="1" s="1"/>
  <c r="H3" i="1"/>
  <c r="G3" i="2" s="1"/>
  <c r="G2" i="8" s="1"/>
  <c r="G30" i="8" s="1"/>
  <c r="G3" i="1"/>
  <c r="G31" i="1" s="1"/>
  <c r="G32" i="1" s="1"/>
  <c r="F3" i="1"/>
  <c r="F31" i="1" s="1"/>
  <c r="F32" i="1" s="1"/>
  <c r="E3" i="1"/>
  <c r="E3" i="2" s="1"/>
  <c r="E2" i="8" s="1"/>
  <c r="E30" i="8" s="1"/>
  <c r="D3" i="1"/>
  <c r="D3" i="2" s="1"/>
  <c r="D2" i="8" s="1"/>
  <c r="D30" i="8" s="1"/>
  <c r="C3" i="1"/>
  <c r="C31" i="1" s="1"/>
  <c r="C32" i="1" s="1"/>
  <c r="B3" i="1"/>
  <c r="B31" i="1" s="1"/>
  <c r="B32" i="1" s="1"/>
  <c r="B3" i="2" l="1"/>
  <c r="P3" i="2"/>
  <c r="P2" i="8" s="1"/>
  <c r="P30" i="8" s="1"/>
  <c r="F3" i="2"/>
  <c r="F2" i="8" s="1"/>
  <c r="F30" i="8" s="1"/>
  <c r="H3" i="2"/>
  <c r="H2" i="8" s="1"/>
  <c r="H30" i="8" s="1"/>
  <c r="C3" i="2"/>
  <c r="C2" i="8" s="1"/>
  <c r="Q33" i="1"/>
  <c r="Q34" i="1" s="1"/>
  <c r="E33" i="1"/>
  <c r="I31" i="1"/>
  <c r="I32" i="1" s="1"/>
  <c r="I34" i="1" s="1"/>
  <c r="H33" i="1"/>
  <c r="D33" i="1"/>
  <c r="H31" i="1"/>
  <c r="H32" i="1" s="1"/>
  <c r="D31" i="1"/>
  <c r="D32" i="1" s="1"/>
  <c r="G3" i="3"/>
  <c r="AD3" i="3" s="1"/>
  <c r="J6" i="3"/>
  <c r="AG6" i="3" s="1"/>
  <c r="G33" i="1"/>
  <c r="G34" i="1" s="1"/>
  <c r="C33" i="1"/>
  <c r="C34" i="1" s="1"/>
  <c r="I8" i="3"/>
  <c r="AF8" i="3" s="1"/>
  <c r="E31" i="1"/>
  <c r="E32" i="1" s="1"/>
  <c r="J33" i="1"/>
  <c r="F33" i="1"/>
  <c r="F34" i="1" s="1"/>
  <c r="B33" i="1"/>
  <c r="B34" i="1" s="1"/>
  <c r="J31" i="1"/>
  <c r="J32" i="1" s="1"/>
  <c r="V22" i="3"/>
  <c r="AS22" i="3" s="1"/>
  <c r="V21" i="3"/>
  <c r="AS21" i="3" s="1"/>
  <c r="U20" i="3"/>
  <c r="AR20" i="3" s="1"/>
  <c r="V20" i="3"/>
  <c r="AS20" i="3" s="1"/>
  <c r="T19" i="3"/>
  <c r="AQ19" i="3" s="1"/>
  <c r="U19" i="3"/>
  <c r="AR19" i="3" s="1"/>
  <c r="V19" i="3"/>
  <c r="AS19" i="3" s="1"/>
  <c r="S18" i="3"/>
  <c r="AP18" i="3" s="1"/>
  <c r="T18" i="3"/>
  <c r="AQ18" i="3" s="1"/>
  <c r="U18" i="3"/>
  <c r="AR18" i="3" s="1"/>
  <c r="V18" i="3"/>
  <c r="AS18" i="3" s="1"/>
  <c r="R18" i="3"/>
  <c r="AO18" i="3" s="1"/>
  <c r="R17" i="3"/>
  <c r="AO17" i="3" s="1"/>
  <c r="S17" i="3"/>
  <c r="AP17" i="3" s="1"/>
  <c r="T17" i="3"/>
  <c r="AQ17" i="3" s="1"/>
  <c r="U17" i="3"/>
  <c r="AR17" i="3" s="1"/>
  <c r="V17" i="3"/>
  <c r="AS17" i="3" s="1"/>
  <c r="Q17" i="3"/>
  <c r="AN17" i="3" s="1"/>
  <c r="Q16" i="3"/>
  <c r="AN16" i="3" s="1"/>
  <c r="R16" i="3"/>
  <c r="AO16" i="3" s="1"/>
  <c r="S16" i="3"/>
  <c r="AP16" i="3" s="1"/>
  <c r="T16" i="3"/>
  <c r="AQ16" i="3" s="1"/>
  <c r="U16" i="3"/>
  <c r="AR16" i="3" s="1"/>
  <c r="V16" i="3"/>
  <c r="AS16" i="3" s="1"/>
  <c r="O14" i="3"/>
  <c r="AL14" i="3" s="1"/>
  <c r="P14" i="3"/>
  <c r="AM14" i="3" s="1"/>
  <c r="Q14" i="3"/>
  <c r="AN14" i="3" s="1"/>
  <c r="R14" i="3"/>
  <c r="AO14" i="3" s="1"/>
  <c r="S14" i="3"/>
  <c r="AP14" i="3" s="1"/>
  <c r="T14" i="3"/>
  <c r="AQ14" i="3" s="1"/>
  <c r="U14" i="3"/>
  <c r="AR14" i="3" s="1"/>
  <c r="V14" i="3"/>
  <c r="AS14" i="3" s="1"/>
  <c r="N13" i="3"/>
  <c r="AK13" i="3" s="1"/>
  <c r="O13" i="3"/>
  <c r="AL13" i="3" s="1"/>
  <c r="P13" i="3"/>
  <c r="AM13" i="3" s="1"/>
  <c r="Q13" i="3"/>
  <c r="AN13" i="3" s="1"/>
  <c r="R13" i="3"/>
  <c r="AO13" i="3" s="1"/>
  <c r="S13" i="3"/>
  <c r="AP13" i="3" s="1"/>
  <c r="T13" i="3"/>
  <c r="AQ13" i="3" s="1"/>
  <c r="U13" i="3"/>
  <c r="AR13" i="3" s="1"/>
  <c r="V13" i="3"/>
  <c r="AS13" i="3" s="1"/>
  <c r="P15" i="3"/>
  <c r="AM15" i="3" s="1"/>
  <c r="Q15" i="3"/>
  <c r="AN15" i="3" s="1"/>
  <c r="R15" i="3"/>
  <c r="AO15" i="3" s="1"/>
  <c r="S15" i="3"/>
  <c r="AP15" i="3" s="1"/>
  <c r="T15" i="3"/>
  <c r="AQ15" i="3" s="1"/>
  <c r="U15" i="3"/>
  <c r="AR15" i="3" s="1"/>
  <c r="V15" i="3"/>
  <c r="AS15" i="3" s="1"/>
  <c r="K10" i="3"/>
  <c r="AH10" i="3" s="1"/>
  <c r="L10" i="3"/>
  <c r="AI10" i="3" s="1"/>
  <c r="M10" i="3"/>
  <c r="AJ10" i="3" s="1"/>
  <c r="N10" i="3"/>
  <c r="AK10" i="3" s="1"/>
  <c r="O10" i="3"/>
  <c r="AL10" i="3" s="1"/>
  <c r="P10" i="3"/>
  <c r="AM10" i="3" s="1"/>
  <c r="Q10" i="3"/>
  <c r="AN10" i="3" s="1"/>
  <c r="R10" i="3"/>
  <c r="AO10" i="3" s="1"/>
  <c r="S10" i="3"/>
  <c r="AP10" i="3" s="1"/>
  <c r="T10" i="3"/>
  <c r="AQ10" i="3" s="1"/>
  <c r="U10" i="3"/>
  <c r="AR10" i="3" s="1"/>
  <c r="V10" i="3"/>
  <c r="AS10" i="3" s="1"/>
  <c r="L11" i="3"/>
  <c r="AI11" i="3" s="1"/>
  <c r="M11" i="3"/>
  <c r="AJ11" i="3" s="1"/>
  <c r="N11" i="3"/>
  <c r="AK11" i="3" s="1"/>
  <c r="O11" i="3"/>
  <c r="AL11" i="3" s="1"/>
  <c r="P11" i="3"/>
  <c r="AM11" i="3" s="1"/>
  <c r="Q11" i="3"/>
  <c r="AN11" i="3" s="1"/>
  <c r="R11" i="3"/>
  <c r="AO11" i="3" s="1"/>
  <c r="S11" i="3"/>
  <c r="AP11" i="3" s="1"/>
  <c r="T11" i="3"/>
  <c r="AQ11" i="3" s="1"/>
  <c r="U11" i="3"/>
  <c r="AR11" i="3" s="1"/>
  <c r="V11" i="3"/>
  <c r="AS11" i="3" s="1"/>
  <c r="M12" i="3"/>
  <c r="AJ12" i="3" s="1"/>
  <c r="N12" i="3"/>
  <c r="AK12" i="3" s="1"/>
  <c r="O12" i="3"/>
  <c r="AL12" i="3" s="1"/>
  <c r="P12" i="3"/>
  <c r="AM12" i="3" s="1"/>
  <c r="Q12" i="3"/>
  <c r="AN12" i="3" s="1"/>
  <c r="R12" i="3"/>
  <c r="AO12" i="3" s="1"/>
  <c r="S12" i="3"/>
  <c r="AP12" i="3" s="1"/>
  <c r="T12" i="3"/>
  <c r="AQ12" i="3" s="1"/>
  <c r="U12" i="3"/>
  <c r="AR12" i="3" s="1"/>
  <c r="V12" i="3"/>
  <c r="AS12" i="3" s="1"/>
  <c r="I7" i="3"/>
  <c r="AF7" i="3" s="1"/>
  <c r="J7" i="3"/>
  <c r="AG7" i="3" s="1"/>
  <c r="K7" i="3"/>
  <c r="AH7" i="3" s="1"/>
  <c r="L7" i="3"/>
  <c r="AI7" i="3" s="1"/>
  <c r="M7" i="3"/>
  <c r="AJ7" i="3" s="1"/>
  <c r="N7" i="3"/>
  <c r="AK7" i="3" s="1"/>
  <c r="O7" i="3"/>
  <c r="AL7" i="3" s="1"/>
  <c r="P7" i="3"/>
  <c r="AM7" i="3" s="1"/>
  <c r="Q7" i="3"/>
  <c r="AN7" i="3" s="1"/>
  <c r="R7" i="3"/>
  <c r="AO7" i="3" s="1"/>
  <c r="S7" i="3"/>
  <c r="AP7" i="3" s="1"/>
  <c r="T7" i="3"/>
  <c r="AQ7" i="3" s="1"/>
  <c r="U7" i="3"/>
  <c r="AR7" i="3" s="1"/>
  <c r="V7" i="3"/>
  <c r="AS7" i="3" s="1"/>
  <c r="K8" i="3"/>
  <c r="AH8" i="3" s="1"/>
  <c r="L8" i="3"/>
  <c r="AI8" i="3" s="1"/>
  <c r="O8" i="3"/>
  <c r="AL8" i="3" s="1"/>
  <c r="P8" i="3"/>
  <c r="AM8" i="3" s="1"/>
  <c r="S8" i="3"/>
  <c r="AP8" i="3" s="1"/>
  <c r="T8" i="3"/>
  <c r="AQ8" i="3" s="1"/>
  <c r="J9" i="3"/>
  <c r="AG9" i="3" s="1"/>
  <c r="K9" i="3"/>
  <c r="AH9" i="3" s="1"/>
  <c r="L9" i="3"/>
  <c r="AI9" i="3" s="1"/>
  <c r="M9" i="3"/>
  <c r="AJ9" i="3" s="1"/>
  <c r="N9" i="3"/>
  <c r="AK9" i="3" s="1"/>
  <c r="O9" i="3"/>
  <c r="AL9" i="3" s="1"/>
  <c r="P9" i="3"/>
  <c r="AM9" i="3" s="1"/>
  <c r="Q9" i="3"/>
  <c r="AN9" i="3" s="1"/>
  <c r="R9" i="3"/>
  <c r="AO9" i="3" s="1"/>
  <c r="S9" i="3"/>
  <c r="AP9" i="3" s="1"/>
  <c r="T9" i="3"/>
  <c r="AQ9" i="3" s="1"/>
  <c r="U9" i="3"/>
  <c r="AR9" i="3" s="1"/>
  <c r="V9" i="3"/>
  <c r="AS9" i="3" s="1"/>
  <c r="E4" i="3"/>
  <c r="AB4" i="3" s="1"/>
  <c r="G4" i="3"/>
  <c r="AD4" i="3" s="1"/>
  <c r="H4" i="3"/>
  <c r="AE4" i="3" s="1"/>
  <c r="I4" i="3"/>
  <c r="AF4" i="3" s="1"/>
  <c r="J4" i="3"/>
  <c r="AG4" i="3" s="1"/>
  <c r="K4" i="3"/>
  <c r="AH4" i="3" s="1"/>
  <c r="L4" i="3"/>
  <c r="AI4" i="3" s="1"/>
  <c r="M4" i="3"/>
  <c r="AJ4" i="3" s="1"/>
  <c r="N4" i="3"/>
  <c r="AK4" i="3" s="1"/>
  <c r="O4" i="3"/>
  <c r="AL4" i="3" s="1"/>
  <c r="P4" i="3"/>
  <c r="AM4" i="3" s="1"/>
  <c r="Q4" i="3"/>
  <c r="AN4" i="3" s="1"/>
  <c r="R4" i="3"/>
  <c r="AO4" i="3" s="1"/>
  <c r="S4" i="3"/>
  <c r="AP4" i="3" s="1"/>
  <c r="T4" i="3"/>
  <c r="AQ4" i="3" s="1"/>
  <c r="U4" i="3"/>
  <c r="AR4" i="3" s="1"/>
  <c r="V4" i="3"/>
  <c r="AS4" i="3" s="1"/>
  <c r="G5" i="3"/>
  <c r="AD5" i="3" s="1"/>
  <c r="H5" i="3"/>
  <c r="AE5" i="3" s="1"/>
  <c r="I5" i="3"/>
  <c r="AF5" i="3" s="1"/>
  <c r="J5" i="3"/>
  <c r="AG5" i="3" s="1"/>
  <c r="K5" i="3"/>
  <c r="AH5" i="3" s="1"/>
  <c r="L5" i="3"/>
  <c r="AI5" i="3" s="1"/>
  <c r="M5" i="3"/>
  <c r="AJ5" i="3" s="1"/>
  <c r="N5" i="3"/>
  <c r="AK5" i="3" s="1"/>
  <c r="O5" i="3"/>
  <c r="AL5" i="3" s="1"/>
  <c r="P5" i="3"/>
  <c r="AM5" i="3" s="1"/>
  <c r="Q5" i="3"/>
  <c r="AN5" i="3" s="1"/>
  <c r="R5" i="3"/>
  <c r="AO5" i="3" s="1"/>
  <c r="S5" i="3"/>
  <c r="AP5" i="3" s="1"/>
  <c r="T5" i="3"/>
  <c r="AQ5" i="3" s="1"/>
  <c r="U5" i="3"/>
  <c r="AR5" i="3" s="1"/>
  <c r="V5" i="3"/>
  <c r="AS5" i="3" s="1"/>
  <c r="E3" i="3"/>
  <c r="AB3" i="3" s="1"/>
  <c r="I3" i="3"/>
  <c r="AF3" i="3" s="1"/>
  <c r="L3" i="3"/>
  <c r="AI3" i="3" s="1"/>
  <c r="M3" i="3"/>
  <c r="AJ3" i="3" s="1"/>
  <c r="Q3" i="3"/>
  <c r="AN3" i="3" s="1"/>
  <c r="T3" i="3"/>
  <c r="AQ3" i="3" s="1"/>
  <c r="V3" i="3"/>
  <c r="AS3" i="3" s="1"/>
  <c r="D2" i="3"/>
  <c r="AA2" i="3" s="1"/>
  <c r="E2" i="3"/>
  <c r="AB2" i="3" s="1"/>
  <c r="G2" i="3"/>
  <c r="AD2" i="3" s="1"/>
  <c r="H2" i="3"/>
  <c r="AE2" i="3" s="1"/>
  <c r="I2" i="3"/>
  <c r="AF2" i="3" s="1"/>
  <c r="J2" i="3"/>
  <c r="AG2" i="3" s="1"/>
  <c r="K2" i="3"/>
  <c r="AH2" i="3" s="1"/>
  <c r="L2" i="3"/>
  <c r="AI2" i="3" s="1"/>
  <c r="M2" i="3"/>
  <c r="AJ2" i="3" s="1"/>
  <c r="N2" i="3"/>
  <c r="AK2" i="3" s="1"/>
  <c r="O2" i="3"/>
  <c r="AL2" i="3" s="1"/>
  <c r="P2" i="3"/>
  <c r="AM2" i="3" s="1"/>
  <c r="Q2" i="3"/>
  <c r="AN2" i="3" s="1"/>
  <c r="R2" i="3"/>
  <c r="AO2" i="3" s="1"/>
  <c r="S2" i="3"/>
  <c r="AP2" i="3" s="1"/>
  <c r="T2" i="3"/>
  <c r="AQ2" i="3" s="1"/>
  <c r="U2" i="3"/>
  <c r="AR2" i="3" s="1"/>
  <c r="V2" i="3"/>
  <c r="AS2" i="3" s="1"/>
  <c r="C1" i="3"/>
  <c r="Z1" i="3" s="1"/>
  <c r="D1" i="3"/>
  <c r="AA1" i="3" s="1"/>
  <c r="E1" i="3"/>
  <c r="AB1" i="3" s="1"/>
  <c r="F1" i="3"/>
  <c r="AC1" i="3" s="1"/>
  <c r="G1" i="3"/>
  <c r="AD1" i="3" s="1"/>
  <c r="H1" i="3"/>
  <c r="AE1" i="3" s="1"/>
  <c r="I1" i="3"/>
  <c r="AF1" i="3" s="1"/>
  <c r="J1" i="3"/>
  <c r="AG1" i="3" s="1"/>
  <c r="K1" i="3"/>
  <c r="AH1" i="3" s="1"/>
  <c r="L1" i="3"/>
  <c r="AI1" i="3" s="1"/>
  <c r="M1" i="3"/>
  <c r="AJ1" i="3" s="1"/>
  <c r="N1" i="3"/>
  <c r="AK1" i="3" s="1"/>
  <c r="O1" i="3"/>
  <c r="AL1" i="3" s="1"/>
  <c r="P1" i="3"/>
  <c r="AM1" i="3" s="1"/>
  <c r="Q1" i="3"/>
  <c r="AN1" i="3" s="1"/>
  <c r="R1" i="3"/>
  <c r="AO1" i="3" s="1"/>
  <c r="S1" i="3"/>
  <c r="AP1" i="3" s="1"/>
  <c r="T1" i="3"/>
  <c r="AQ1" i="3" s="1"/>
  <c r="U1" i="3"/>
  <c r="AR1" i="3" s="1"/>
  <c r="V1" i="3"/>
  <c r="AS1" i="3" s="1"/>
  <c r="D31" i="2"/>
  <c r="D32" i="2" s="1"/>
  <c r="E31" i="2"/>
  <c r="E32" i="2" s="1"/>
  <c r="G31" i="2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O31" i="2"/>
  <c r="O32" i="2" s="1"/>
  <c r="P31" i="2"/>
  <c r="P32" i="2" s="1"/>
  <c r="Q31" i="2"/>
  <c r="Q32" i="2" s="1"/>
  <c r="R31" i="2"/>
  <c r="R32" i="2" s="1"/>
  <c r="S31" i="2"/>
  <c r="S32" i="2" s="1"/>
  <c r="T31" i="2"/>
  <c r="T32" i="2" s="1"/>
  <c r="U31" i="2"/>
  <c r="U32" i="2" s="1"/>
  <c r="V31" i="2"/>
  <c r="V32" i="2" s="1"/>
  <c r="G32" i="2"/>
  <c r="D33" i="2"/>
  <c r="E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S34" i="2" s="1"/>
  <c r="T33" i="2"/>
  <c r="U33" i="2"/>
  <c r="V33" i="2"/>
  <c r="U3" i="3" l="1"/>
  <c r="AR3" i="3" s="1"/>
  <c r="J3" i="3"/>
  <c r="AG3" i="3" s="1"/>
  <c r="R3" i="3"/>
  <c r="AO3" i="3" s="1"/>
  <c r="H3" i="3"/>
  <c r="AE3" i="3" s="1"/>
  <c r="P3" i="3"/>
  <c r="AM3" i="3" s="1"/>
  <c r="D3" i="3"/>
  <c r="AA3" i="3" s="1"/>
  <c r="N3" i="3"/>
  <c r="AK3" i="3" s="1"/>
  <c r="E34" i="1"/>
  <c r="U34" i="2"/>
  <c r="T34" i="2"/>
  <c r="V34" i="2"/>
  <c r="R34" i="2"/>
  <c r="Q6" i="3"/>
  <c r="AN6" i="3" s="1"/>
  <c r="M34" i="2"/>
  <c r="M6" i="3"/>
  <c r="AJ6" i="3" s="1"/>
  <c r="D34" i="2"/>
  <c r="O34" i="2"/>
  <c r="I6" i="3"/>
  <c r="AF6" i="3" s="1"/>
  <c r="U6" i="3"/>
  <c r="AR6" i="3" s="1"/>
  <c r="Q34" i="2"/>
  <c r="I34" i="2"/>
  <c r="E34" i="2"/>
  <c r="P6" i="3"/>
  <c r="AM6" i="3" s="1"/>
  <c r="L6" i="3"/>
  <c r="AI6" i="3" s="1"/>
  <c r="H6" i="3"/>
  <c r="AE6" i="3" s="1"/>
  <c r="G34" i="2"/>
  <c r="C33" i="2"/>
  <c r="C31" i="2"/>
  <c r="C32" i="2" s="1"/>
  <c r="C2" i="3"/>
  <c r="Z2" i="3" s="1"/>
  <c r="S3" i="3"/>
  <c r="AP3" i="3" s="1"/>
  <c r="O3" i="3"/>
  <c r="AL3" i="3" s="1"/>
  <c r="K3" i="3"/>
  <c r="AH3" i="3" s="1"/>
  <c r="F5" i="3"/>
  <c r="AC5" i="3" s="1"/>
  <c r="V8" i="3"/>
  <c r="AS8" i="3" s="1"/>
  <c r="R8" i="3"/>
  <c r="AO8" i="3" s="1"/>
  <c r="N8" i="3"/>
  <c r="AK8" i="3" s="1"/>
  <c r="J8" i="3"/>
  <c r="AG8" i="3" s="1"/>
  <c r="H7" i="3"/>
  <c r="AE7" i="3" s="1"/>
  <c r="S6" i="3"/>
  <c r="AP6" i="3" s="1"/>
  <c r="O6" i="3"/>
  <c r="AL6" i="3" s="1"/>
  <c r="K6" i="3"/>
  <c r="AH6" i="3" s="1"/>
  <c r="G6" i="3"/>
  <c r="AD6" i="3" s="1"/>
  <c r="D34" i="1"/>
  <c r="T6" i="3"/>
  <c r="AQ6" i="3" s="1"/>
  <c r="F33" i="2"/>
  <c r="F31" i="2"/>
  <c r="F32" i="2" s="1"/>
  <c r="F2" i="3"/>
  <c r="AC2" i="3" s="1"/>
  <c r="F3" i="3"/>
  <c r="AC3" i="3" s="1"/>
  <c r="F4" i="3"/>
  <c r="AC4" i="3" s="1"/>
  <c r="U8" i="3"/>
  <c r="AR8" i="3" s="1"/>
  <c r="Q8" i="3"/>
  <c r="AN8" i="3" s="1"/>
  <c r="M8" i="3"/>
  <c r="AJ8" i="3" s="1"/>
  <c r="V6" i="3"/>
  <c r="AS6" i="3" s="1"/>
  <c r="R6" i="3"/>
  <c r="AO6" i="3" s="1"/>
  <c r="N6" i="3"/>
  <c r="AK6" i="3" s="1"/>
  <c r="J34" i="1"/>
  <c r="H34" i="1"/>
  <c r="P34" i="2"/>
  <c r="N34" i="2"/>
  <c r="L34" i="2"/>
  <c r="K34" i="2"/>
  <c r="J34" i="2"/>
  <c r="H34" i="2"/>
  <c r="O31" i="1"/>
  <c r="O32" i="1" s="1"/>
  <c r="O33" i="1"/>
  <c r="F34" i="2" l="1"/>
  <c r="C34" i="2"/>
  <c r="V1" i="7" l="1"/>
  <c r="V1" i="6" s="1"/>
  <c r="U21" i="3"/>
  <c r="AR21" i="3" s="1"/>
  <c r="T20" i="3"/>
  <c r="AQ20" i="3" s="1"/>
  <c r="S19" i="3"/>
  <c r="AP19" i="3" s="1"/>
  <c r="O15" i="3"/>
  <c r="AL15" i="3" s="1"/>
  <c r="C3" i="3"/>
  <c r="Z3" i="3" s="1"/>
  <c r="B2" i="3"/>
  <c r="Y2" i="3" s="1"/>
  <c r="V30" i="8" l="1"/>
  <c r="B30" i="8"/>
  <c r="L1" i="7"/>
  <c r="L1" i="6" s="1"/>
  <c r="B1" i="8"/>
  <c r="C1" i="7"/>
  <c r="C1" i="6" s="1"/>
  <c r="D1" i="7"/>
  <c r="D1" i="6" s="1"/>
  <c r="E1" i="7"/>
  <c r="E1" i="6" s="1"/>
  <c r="F1" i="7"/>
  <c r="F1" i="6" s="1"/>
  <c r="G1" i="7"/>
  <c r="G1" i="6" s="1"/>
  <c r="H1" i="7"/>
  <c r="H1" i="6" s="1"/>
  <c r="I1" i="7"/>
  <c r="I1" i="6" s="1"/>
  <c r="J1" i="7"/>
  <c r="J1" i="6" s="1"/>
  <c r="K1" i="7"/>
  <c r="K1" i="6" s="1"/>
  <c r="M1" i="7"/>
  <c r="M1" i="6" s="1"/>
  <c r="N1" i="7"/>
  <c r="N1" i="6" s="1"/>
  <c r="O1" i="7"/>
  <c r="O1" i="6" s="1"/>
  <c r="P1" i="7"/>
  <c r="P1" i="6" s="1"/>
  <c r="Q1" i="7"/>
  <c r="Q1" i="6" s="1"/>
  <c r="R1" i="7"/>
  <c r="R1" i="6" s="1"/>
  <c r="S1" i="7"/>
  <c r="S1" i="6" s="1"/>
  <c r="T1" i="7"/>
  <c r="T1" i="6" s="1"/>
  <c r="U1" i="7"/>
  <c r="U1" i="6" s="1"/>
  <c r="P16" i="3"/>
  <c r="AM16" i="3" s="1"/>
  <c r="D4" i="3"/>
  <c r="AA4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U31" i="1"/>
  <c r="W29" i="8" l="1"/>
  <c r="W18" i="8"/>
  <c r="W25" i="8"/>
  <c r="W15" i="8"/>
  <c r="W14" i="8"/>
  <c r="W4" i="8"/>
  <c r="W9" i="8"/>
  <c r="W27" i="8"/>
  <c r="W12" i="8"/>
  <c r="W22" i="8"/>
  <c r="W24" i="8"/>
  <c r="W11" i="8"/>
  <c r="W26" i="8"/>
  <c r="W6" i="8"/>
  <c r="W28" i="8"/>
  <c r="W8" i="8"/>
  <c r="W21" i="8"/>
  <c r="W20" i="8"/>
  <c r="W10" i="8"/>
  <c r="W16" i="8"/>
  <c r="W3" i="8"/>
  <c r="W23" i="8"/>
  <c r="W5" i="8"/>
  <c r="W17" i="8"/>
  <c r="W19" i="8"/>
  <c r="W7" i="8"/>
  <c r="W13" i="8"/>
  <c r="B6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N14" i="3"/>
  <c r="AK14" i="3" s="1"/>
  <c r="M13" i="3"/>
  <c r="AJ13" i="3" s="1"/>
  <c r="L12" i="3"/>
  <c r="AI12" i="3" s="1"/>
  <c r="K11" i="3"/>
  <c r="AH11" i="3" s="1"/>
  <c r="J10" i="3"/>
  <c r="AG10" i="3" s="1"/>
  <c r="I9" i="3"/>
  <c r="AF9" i="3" s="1"/>
  <c r="H8" i="3"/>
  <c r="AE8" i="3" s="1"/>
  <c r="G7" i="3"/>
  <c r="AD7" i="3" s="1"/>
  <c r="F6" i="3"/>
  <c r="AC6" i="3" s="1"/>
  <c r="E5" i="3"/>
  <c r="AB5" i="3" s="1"/>
  <c r="S5" i="7" l="1"/>
  <c r="G6" i="7"/>
  <c r="O6" i="7"/>
  <c r="S6" i="7"/>
  <c r="S7" i="7"/>
  <c r="S8" i="7"/>
  <c r="S9" i="7"/>
  <c r="S10" i="7"/>
  <c r="S11" i="7"/>
  <c r="S13" i="7"/>
  <c r="S14" i="7"/>
  <c r="S15" i="7"/>
  <c r="S16" i="7"/>
  <c r="S17" i="7"/>
  <c r="S20" i="7"/>
  <c r="S21" i="7"/>
  <c r="S22" i="7"/>
  <c r="S23" i="7"/>
  <c r="S25" i="7"/>
  <c r="S26" i="7"/>
  <c r="S27" i="7"/>
  <c r="S28" i="7"/>
  <c r="S29" i="7"/>
  <c r="S30" i="7"/>
  <c r="C4" i="7"/>
  <c r="D4" i="7"/>
  <c r="E4" i="7"/>
  <c r="F4" i="7"/>
  <c r="G4" i="7"/>
  <c r="H4" i="7"/>
  <c r="I4" i="7"/>
  <c r="J4" i="7"/>
  <c r="M4" i="7"/>
  <c r="N4" i="7"/>
  <c r="O4" i="7"/>
  <c r="P4" i="7"/>
  <c r="Q4" i="7"/>
  <c r="R4" i="7"/>
  <c r="S4" i="7"/>
  <c r="T4" i="7"/>
  <c r="U4" i="7"/>
  <c r="V4" i="7"/>
  <c r="C5" i="7"/>
  <c r="D5" i="7"/>
  <c r="F5" i="7"/>
  <c r="G5" i="7"/>
  <c r="H5" i="7"/>
  <c r="I5" i="7"/>
  <c r="J5" i="7"/>
  <c r="K5" i="7"/>
  <c r="L5" i="7"/>
  <c r="M5" i="7"/>
  <c r="N5" i="7"/>
  <c r="O5" i="7"/>
  <c r="P5" i="7"/>
  <c r="Q5" i="7"/>
  <c r="R5" i="7"/>
  <c r="T5" i="7"/>
  <c r="U5" i="7"/>
  <c r="V5" i="7"/>
  <c r="C6" i="7"/>
  <c r="D6" i="7"/>
  <c r="E6" i="7"/>
  <c r="F6" i="7"/>
  <c r="H6" i="7"/>
  <c r="I6" i="7"/>
  <c r="J6" i="7"/>
  <c r="K6" i="7"/>
  <c r="L6" i="7"/>
  <c r="M6" i="7"/>
  <c r="N6" i="7"/>
  <c r="P6" i="7"/>
  <c r="Q6" i="7"/>
  <c r="R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T7" i="7"/>
  <c r="U7" i="7"/>
  <c r="V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T8" i="7"/>
  <c r="U8" i="7"/>
  <c r="V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T9" i="7"/>
  <c r="U9" i="7"/>
  <c r="V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T13" i="7"/>
  <c r="U13" i="7"/>
  <c r="V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T14" i="7"/>
  <c r="U14" i="7"/>
  <c r="V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T15" i="7"/>
  <c r="U15" i="7"/>
  <c r="V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T16" i="7"/>
  <c r="U16" i="7"/>
  <c r="V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20" i="7"/>
  <c r="U20" i="7"/>
  <c r="V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T23" i="7"/>
  <c r="U23" i="7"/>
  <c r="V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T25" i="7"/>
  <c r="U25" i="7"/>
  <c r="V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T26" i="7"/>
  <c r="U26" i="7"/>
  <c r="V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T29" i="7"/>
  <c r="U29" i="7"/>
  <c r="V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T30" i="7"/>
  <c r="U30" i="7"/>
  <c r="V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U3" i="7"/>
  <c r="V3" i="7"/>
  <c r="V2" i="7"/>
  <c r="V2" i="6" s="1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M2" i="7"/>
  <c r="M2" i="6" s="1"/>
  <c r="N2" i="7"/>
  <c r="N2" i="6" s="1"/>
  <c r="O2" i="7"/>
  <c r="O2" i="6" s="1"/>
  <c r="P2" i="7"/>
  <c r="P2" i="6" s="1"/>
  <c r="Q2" i="7"/>
  <c r="Q2" i="6" s="1"/>
  <c r="R2" i="7"/>
  <c r="R2" i="6" s="1"/>
  <c r="S2" i="7"/>
  <c r="S2" i="6" s="1"/>
  <c r="T2" i="7"/>
  <c r="T2" i="6" s="1"/>
  <c r="U2" i="7"/>
  <c r="U2" i="6" s="1"/>
  <c r="R31" i="1"/>
  <c r="H31" i="7" l="1"/>
  <c r="S31" i="7"/>
  <c r="O31" i="7"/>
  <c r="G31" i="7"/>
  <c r="U31" i="7"/>
  <c r="P31" i="7"/>
  <c r="R31" i="7"/>
  <c r="R32" i="7" s="1"/>
  <c r="N31" i="7"/>
  <c r="J31" i="7"/>
  <c r="F31" i="7"/>
  <c r="D31" i="7"/>
  <c r="V31" i="7"/>
  <c r="Q31" i="7"/>
  <c r="M31" i="7"/>
  <c r="I31" i="7"/>
  <c r="V35" i="7"/>
  <c r="V36" i="7"/>
  <c r="K4" i="7"/>
  <c r="K31" i="7" s="1"/>
  <c r="E5" i="7"/>
  <c r="E31" i="7" s="1"/>
  <c r="L4" i="7"/>
  <c r="C3" i="7"/>
  <c r="T3" i="7"/>
  <c r="F1" i="9"/>
  <c r="V33" i="7"/>
  <c r="V34" i="7"/>
  <c r="B31" i="2"/>
  <c r="B32" i="2" s="1"/>
  <c r="B33" i="2"/>
  <c r="V70" i="7" l="1"/>
  <c r="V59" i="7"/>
  <c r="V64" i="7"/>
  <c r="V45" i="7"/>
  <c r="V47" i="7"/>
  <c r="V52" i="7"/>
  <c r="V62" i="7"/>
  <c r="V67" i="7"/>
  <c r="V44" i="7"/>
  <c r="V53" i="7"/>
  <c r="V58" i="7"/>
  <c r="V63" i="7"/>
  <c r="V68" i="7"/>
  <c r="V51" i="7"/>
  <c r="V56" i="7"/>
  <c r="V46" i="7"/>
  <c r="V54" i="7"/>
  <c r="V65" i="7"/>
  <c r="V48" i="7"/>
  <c r="V57" i="7"/>
  <c r="V43" i="7"/>
  <c r="V50" i="7"/>
  <c r="V55" i="7"/>
  <c r="V66" i="7"/>
  <c r="V49" i="7"/>
  <c r="V60" i="7"/>
  <c r="V69" i="7"/>
  <c r="V61" i="7"/>
  <c r="U32" i="7"/>
  <c r="N32" i="7"/>
  <c r="O32" i="7"/>
  <c r="Q32" i="7"/>
  <c r="S32" i="7"/>
  <c r="P32" i="7"/>
  <c r="V32" i="7"/>
  <c r="H32" i="7"/>
  <c r="L31" i="7"/>
  <c r="D32" i="7"/>
  <c r="E32" i="7"/>
  <c r="T31" i="7"/>
  <c r="K32" i="7"/>
  <c r="C31" i="7"/>
  <c r="I32" i="7"/>
  <c r="F32" i="7"/>
  <c r="M32" i="7"/>
  <c r="J32" i="7"/>
  <c r="G32" i="7"/>
  <c r="B34" i="2"/>
  <c r="C75" i="6"/>
  <c r="D75" i="6"/>
  <c r="B75" i="6"/>
  <c r="L32" i="7" l="1"/>
  <c r="T32" i="7"/>
  <c r="C32" i="7"/>
  <c r="C26" i="6"/>
  <c r="D26" i="6"/>
  <c r="E26" i="6"/>
  <c r="F26" i="6"/>
  <c r="G26" i="6"/>
  <c r="H26" i="6"/>
  <c r="I26" i="6"/>
  <c r="J26" i="6"/>
  <c r="U26" i="6"/>
  <c r="C27" i="6"/>
  <c r="D27" i="6"/>
  <c r="E27" i="6"/>
  <c r="F27" i="6"/>
  <c r="G27" i="6"/>
  <c r="H27" i="6"/>
  <c r="I27" i="6"/>
  <c r="J27" i="6"/>
  <c r="U27" i="6"/>
  <c r="C28" i="6"/>
  <c r="D28" i="6"/>
  <c r="E28" i="6"/>
  <c r="F28" i="6"/>
  <c r="G28" i="6"/>
  <c r="H28" i="6"/>
  <c r="I28" i="6"/>
  <c r="J28" i="6"/>
  <c r="U28" i="6"/>
  <c r="C29" i="6"/>
  <c r="D29" i="6"/>
  <c r="E29" i="6"/>
  <c r="F29" i="6"/>
  <c r="G29" i="6"/>
  <c r="H29" i="6"/>
  <c r="I29" i="6"/>
  <c r="J29" i="6"/>
  <c r="U29" i="6"/>
  <c r="C30" i="6"/>
  <c r="D30" i="6"/>
  <c r="E30" i="6"/>
  <c r="F30" i="6"/>
  <c r="G30" i="6"/>
  <c r="H30" i="6"/>
  <c r="I30" i="6"/>
  <c r="J30" i="6"/>
  <c r="U30" i="6"/>
  <c r="C4" i="6"/>
  <c r="D4" i="6"/>
  <c r="E4" i="6"/>
  <c r="F4" i="6"/>
  <c r="G4" i="6"/>
  <c r="H4" i="6"/>
  <c r="I4" i="6"/>
  <c r="J4" i="6"/>
  <c r="U4" i="6"/>
  <c r="C5" i="6"/>
  <c r="D5" i="6"/>
  <c r="E5" i="6"/>
  <c r="F5" i="6"/>
  <c r="G5" i="6"/>
  <c r="H5" i="6"/>
  <c r="I5" i="6"/>
  <c r="J5" i="6"/>
  <c r="U5" i="6"/>
  <c r="C6" i="6"/>
  <c r="D6" i="6"/>
  <c r="E6" i="6"/>
  <c r="F6" i="6"/>
  <c r="G6" i="6"/>
  <c r="H6" i="6"/>
  <c r="I6" i="6"/>
  <c r="J6" i="6"/>
  <c r="U6" i="6"/>
  <c r="C7" i="6"/>
  <c r="D7" i="6"/>
  <c r="E7" i="6"/>
  <c r="F7" i="6"/>
  <c r="G7" i="6"/>
  <c r="H7" i="6"/>
  <c r="I7" i="6"/>
  <c r="J7" i="6"/>
  <c r="U7" i="6"/>
  <c r="C8" i="6"/>
  <c r="D8" i="6"/>
  <c r="E8" i="6"/>
  <c r="F8" i="6"/>
  <c r="G8" i="6"/>
  <c r="H8" i="6"/>
  <c r="I8" i="6"/>
  <c r="J8" i="6"/>
  <c r="U8" i="6"/>
  <c r="C9" i="6"/>
  <c r="D9" i="6"/>
  <c r="E9" i="6"/>
  <c r="F9" i="6"/>
  <c r="G9" i="6"/>
  <c r="H9" i="6"/>
  <c r="I9" i="6"/>
  <c r="J9" i="6"/>
  <c r="U9" i="6"/>
  <c r="C10" i="6"/>
  <c r="D10" i="6"/>
  <c r="E10" i="6"/>
  <c r="F10" i="6"/>
  <c r="G10" i="6"/>
  <c r="H10" i="6"/>
  <c r="I10" i="6"/>
  <c r="J10" i="6"/>
  <c r="U10" i="6"/>
  <c r="C11" i="6"/>
  <c r="D11" i="6"/>
  <c r="E11" i="6"/>
  <c r="F11" i="6"/>
  <c r="G11" i="6"/>
  <c r="H11" i="6"/>
  <c r="I11" i="6"/>
  <c r="J11" i="6"/>
  <c r="U11" i="6"/>
  <c r="C12" i="6"/>
  <c r="D12" i="6"/>
  <c r="E12" i="6"/>
  <c r="F12" i="6"/>
  <c r="G12" i="6"/>
  <c r="H12" i="6"/>
  <c r="I12" i="6"/>
  <c r="J12" i="6"/>
  <c r="U12" i="6"/>
  <c r="C13" i="6"/>
  <c r="D13" i="6"/>
  <c r="E13" i="6"/>
  <c r="F13" i="6"/>
  <c r="G13" i="6"/>
  <c r="H13" i="6"/>
  <c r="I13" i="6"/>
  <c r="J13" i="6"/>
  <c r="U13" i="6"/>
  <c r="C14" i="6"/>
  <c r="D14" i="6"/>
  <c r="E14" i="6"/>
  <c r="F14" i="6"/>
  <c r="G14" i="6"/>
  <c r="H14" i="6"/>
  <c r="I14" i="6"/>
  <c r="J14" i="6"/>
  <c r="U14" i="6"/>
  <c r="C15" i="6"/>
  <c r="D15" i="6"/>
  <c r="E15" i="6"/>
  <c r="F15" i="6"/>
  <c r="G15" i="6"/>
  <c r="H15" i="6"/>
  <c r="I15" i="6"/>
  <c r="J15" i="6"/>
  <c r="U15" i="6"/>
  <c r="C16" i="6"/>
  <c r="D16" i="6"/>
  <c r="E16" i="6"/>
  <c r="F16" i="6"/>
  <c r="G16" i="6"/>
  <c r="H16" i="6"/>
  <c r="I16" i="6"/>
  <c r="J16" i="6"/>
  <c r="U16" i="6"/>
  <c r="C17" i="6"/>
  <c r="D17" i="6"/>
  <c r="E17" i="6"/>
  <c r="F17" i="6"/>
  <c r="G17" i="6"/>
  <c r="H17" i="6"/>
  <c r="I17" i="6"/>
  <c r="J17" i="6"/>
  <c r="U17" i="6"/>
  <c r="C18" i="6"/>
  <c r="D18" i="6"/>
  <c r="E18" i="6"/>
  <c r="F18" i="6"/>
  <c r="G18" i="6"/>
  <c r="H18" i="6"/>
  <c r="I18" i="6"/>
  <c r="J18" i="6"/>
  <c r="U18" i="6"/>
  <c r="C19" i="6"/>
  <c r="D19" i="6"/>
  <c r="E19" i="6"/>
  <c r="F19" i="6"/>
  <c r="G19" i="6"/>
  <c r="H19" i="6"/>
  <c r="I19" i="6"/>
  <c r="J19" i="6"/>
  <c r="U19" i="6"/>
  <c r="C20" i="6"/>
  <c r="D20" i="6"/>
  <c r="E20" i="6"/>
  <c r="F20" i="6"/>
  <c r="G20" i="6"/>
  <c r="H20" i="6"/>
  <c r="I20" i="6"/>
  <c r="J20" i="6"/>
  <c r="U20" i="6"/>
  <c r="C21" i="6"/>
  <c r="D21" i="6"/>
  <c r="E21" i="6"/>
  <c r="F21" i="6"/>
  <c r="G21" i="6"/>
  <c r="H21" i="6"/>
  <c r="I21" i="6"/>
  <c r="J21" i="6"/>
  <c r="U21" i="6"/>
  <c r="C22" i="6"/>
  <c r="D22" i="6"/>
  <c r="E22" i="6"/>
  <c r="F22" i="6"/>
  <c r="G22" i="6"/>
  <c r="H22" i="6"/>
  <c r="I22" i="6"/>
  <c r="J22" i="6"/>
  <c r="U22" i="6"/>
  <c r="C23" i="6"/>
  <c r="D23" i="6"/>
  <c r="E23" i="6"/>
  <c r="F23" i="6"/>
  <c r="G23" i="6"/>
  <c r="H23" i="6"/>
  <c r="I23" i="6"/>
  <c r="J23" i="6"/>
  <c r="U23" i="6"/>
  <c r="C24" i="6"/>
  <c r="D24" i="6"/>
  <c r="E24" i="6"/>
  <c r="F24" i="6"/>
  <c r="G24" i="6"/>
  <c r="H24" i="6"/>
  <c r="I24" i="6"/>
  <c r="J24" i="6"/>
  <c r="U24" i="6"/>
  <c r="C25" i="6"/>
  <c r="D25" i="6"/>
  <c r="E25" i="6"/>
  <c r="F25" i="6"/>
  <c r="G25" i="6"/>
  <c r="H25" i="6"/>
  <c r="I25" i="6"/>
  <c r="J25" i="6"/>
  <c r="U25" i="6"/>
  <c r="C3" i="6"/>
  <c r="D3" i="6"/>
  <c r="E3" i="6"/>
  <c r="F3" i="6"/>
  <c r="G3" i="6"/>
  <c r="H3" i="6"/>
  <c r="I3" i="6"/>
  <c r="J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T43" i="6"/>
  <c r="AA1" i="8"/>
  <c r="B1" i="7"/>
  <c r="U43" i="6" l="1"/>
  <c r="U42" i="7"/>
  <c r="U3" i="6"/>
  <c r="U36" i="7"/>
  <c r="U35" i="7"/>
  <c r="U33" i="7"/>
  <c r="Q3" i="6"/>
  <c r="M3" i="6"/>
  <c r="V25" i="6"/>
  <c r="R25" i="6"/>
  <c r="N25" i="6"/>
  <c r="T24" i="6"/>
  <c r="P24" i="6"/>
  <c r="L24" i="6"/>
  <c r="V23" i="6"/>
  <c r="R23" i="6"/>
  <c r="N23" i="6"/>
  <c r="T22" i="6"/>
  <c r="P22" i="6"/>
  <c r="L22" i="6"/>
  <c r="V21" i="6"/>
  <c r="R21" i="6"/>
  <c r="N21" i="6"/>
  <c r="T20" i="6"/>
  <c r="P20" i="6"/>
  <c r="L20" i="6"/>
  <c r="V19" i="6"/>
  <c r="R19" i="6"/>
  <c r="N19" i="6"/>
  <c r="T18" i="6"/>
  <c r="P18" i="6"/>
  <c r="L18" i="6"/>
  <c r="V17" i="6"/>
  <c r="R17" i="6"/>
  <c r="N17" i="6"/>
  <c r="T16" i="6"/>
  <c r="P16" i="6"/>
  <c r="L16" i="6"/>
  <c r="V15" i="6"/>
  <c r="R15" i="6"/>
  <c r="N15" i="6"/>
  <c r="T14" i="6"/>
  <c r="P14" i="6"/>
  <c r="L14" i="6"/>
  <c r="V13" i="6"/>
  <c r="R13" i="6"/>
  <c r="N13" i="6"/>
  <c r="T12" i="6"/>
  <c r="P12" i="6"/>
  <c r="L12" i="6"/>
  <c r="V11" i="6"/>
  <c r="R11" i="6"/>
  <c r="N11" i="6"/>
  <c r="T10" i="6"/>
  <c r="P10" i="6"/>
  <c r="L10" i="6"/>
  <c r="V9" i="6"/>
  <c r="R9" i="6"/>
  <c r="N9" i="6"/>
  <c r="T8" i="6"/>
  <c r="P8" i="6"/>
  <c r="L8" i="6"/>
  <c r="V7" i="6"/>
  <c r="R7" i="6"/>
  <c r="N7" i="6"/>
  <c r="T6" i="6"/>
  <c r="P6" i="6"/>
  <c r="L6" i="6"/>
  <c r="V5" i="6"/>
  <c r="R5" i="6"/>
  <c r="N5" i="6"/>
  <c r="T4" i="6"/>
  <c r="P4" i="6"/>
  <c r="L4" i="6"/>
  <c r="T36" i="7"/>
  <c r="S43" i="6"/>
  <c r="S42" i="7"/>
  <c r="T3" i="6"/>
  <c r="P3" i="6"/>
  <c r="L3" i="6"/>
  <c r="Q25" i="6"/>
  <c r="M25" i="6"/>
  <c r="B25" i="6"/>
  <c r="S24" i="6"/>
  <c r="O24" i="6"/>
  <c r="K24" i="6"/>
  <c r="Q23" i="6"/>
  <c r="M23" i="6"/>
  <c r="B23" i="6"/>
  <c r="S22" i="6"/>
  <c r="O22" i="6"/>
  <c r="K22" i="6"/>
  <c r="Q21" i="6"/>
  <c r="M21" i="6"/>
  <c r="B21" i="6"/>
  <c r="S20" i="6"/>
  <c r="O20" i="6"/>
  <c r="K20" i="6"/>
  <c r="Q19" i="6"/>
  <c r="M19" i="6"/>
  <c r="B19" i="6"/>
  <c r="S18" i="6"/>
  <c r="O18" i="6"/>
  <c r="K18" i="6"/>
  <c r="Q17" i="6"/>
  <c r="M17" i="6"/>
  <c r="B17" i="6"/>
  <c r="S16" i="6"/>
  <c r="O16" i="6"/>
  <c r="K16" i="6"/>
  <c r="Q15" i="6"/>
  <c r="M15" i="6"/>
  <c r="B15" i="6"/>
  <c r="S14" i="6"/>
  <c r="O14" i="6"/>
  <c r="K14" i="6"/>
  <c r="Q13" i="6"/>
  <c r="M13" i="6"/>
  <c r="B13" i="6"/>
  <c r="S12" i="6"/>
  <c r="O12" i="6"/>
  <c r="K12" i="6"/>
  <c r="Q11" i="6"/>
  <c r="M11" i="6"/>
  <c r="B11" i="6"/>
  <c r="S10" i="6"/>
  <c r="O10" i="6"/>
  <c r="K10" i="6"/>
  <c r="Q9" i="6"/>
  <c r="M9" i="6"/>
  <c r="B9" i="6"/>
  <c r="S8" i="6"/>
  <c r="O8" i="6"/>
  <c r="K8" i="6"/>
  <c r="Q7" i="6"/>
  <c r="M7" i="6"/>
  <c r="B7" i="6"/>
  <c r="S6" i="6"/>
  <c r="O6" i="6"/>
  <c r="K6" i="6"/>
  <c r="Q5" i="6"/>
  <c r="T33" i="7"/>
  <c r="T42" i="7"/>
  <c r="S3" i="6"/>
  <c r="S36" i="7"/>
  <c r="S35" i="7"/>
  <c r="S33" i="7"/>
  <c r="O3" i="6"/>
  <c r="K3" i="6"/>
  <c r="T25" i="6"/>
  <c r="P25" i="6"/>
  <c r="L25" i="6"/>
  <c r="V24" i="6"/>
  <c r="R24" i="6"/>
  <c r="N24" i="6"/>
  <c r="T23" i="6"/>
  <c r="P23" i="6"/>
  <c r="L23" i="6"/>
  <c r="V22" i="6"/>
  <c r="R22" i="6"/>
  <c r="N22" i="6"/>
  <c r="T21" i="6"/>
  <c r="P21" i="6"/>
  <c r="L21" i="6"/>
  <c r="V20" i="6"/>
  <c r="R20" i="6"/>
  <c r="N20" i="6"/>
  <c r="T19" i="6"/>
  <c r="P19" i="6"/>
  <c r="L19" i="6"/>
  <c r="V18" i="6"/>
  <c r="R18" i="6"/>
  <c r="N18" i="6"/>
  <c r="T17" i="6"/>
  <c r="P17" i="6"/>
  <c r="L17" i="6"/>
  <c r="V16" i="6"/>
  <c r="R16" i="6"/>
  <c r="N16" i="6"/>
  <c r="T15" i="6"/>
  <c r="P15" i="6"/>
  <c r="L15" i="6"/>
  <c r="V14" i="6"/>
  <c r="R14" i="6"/>
  <c r="N14" i="6"/>
  <c r="T13" i="6"/>
  <c r="P13" i="6"/>
  <c r="L13" i="6"/>
  <c r="V12" i="6"/>
  <c r="R12" i="6"/>
  <c r="N12" i="6"/>
  <c r="T11" i="6"/>
  <c r="P11" i="6"/>
  <c r="L11" i="6"/>
  <c r="V10" i="6"/>
  <c r="R10" i="6"/>
  <c r="N10" i="6"/>
  <c r="T9" i="6"/>
  <c r="P9" i="6"/>
  <c r="L9" i="6"/>
  <c r="V8" i="6"/>
  <c r="R8" i="6"/>
  <c r="N8" i="6"/>
  <c r="T7" i="6"/>
  <c r="P7" i="6"/>
  <c r="L7" i="6"/>
  <c r="V6" i="6"/>
  <c r="R6" i="6"/>
  <c r="N6" i="6"/>
  <c r="T5" i="6"/>
  <c r="P5" i="6"/>
  <c r="L5" i="6"/>
  <c r="V4" i="6"/>
  <c r="R4" i="6"/>
  <c r="N4" i="6"/>
  <c r="T30" i="6"/>
  <c r="P30" i="6"/>
  <c r="L30" i="6"/>
  <c r="V29" i="6"/>
  <c r="R29" i="6"/>
  <c r="N29" i="6"/>
  <c r="T28" i="6"/>
  <c r="P28" i="6"/>
  <c r="L28" i="6"/>
  <c r="V27" i="6"/>
  <c r="R27" i="6"/>
  <c r="N27" i="6"/>
  <c r="T26" i="6"/>
  <c r="P26" i="6"/>
  <c r="L26" i="6"/>
  <c r="V43" i="6"/>
  <c r="V42" i="7"/>
  <c r="V3" i="6"/>
  <c r="R3" i="6"/>
  <c r="N3" i="6"/>
  <c r="S25" i="6"/>
  <c r="O25" i="6"/>
  <c r="K25" i="6"/>
  <c r="Q24" i="6"/>
  <c r="M24" i="6"/>
  <c r="B24" i="6"/>
  <c r="S23" i="6"/>
  <c r="O23" i="6"/>
  <c r="K23" i="6"/>
  <c r="Q22" i="6"/>
  <c r="M22" i="6"/>
  <c r="B22" i="6"/>
  <c r="S21" i="6"/>
  <c r="O21" i="6"/>
  <c r="K21" i="6"/>
  <c r="Q20" i="6"/>
  <c r="M20" i="6"/>
  <c r="B20" i="6"/>
  <c r="S19" i="6"/>
  <c r="O19" i="6"/>
  <c r="K19" i="6"/>
  <c r="Q18" i="6"/>
  <c r="M18" i="6"/>
  <c r="B18" i="6"/>
  <c r="S17" i="6"/>
  <c r="O17" i="6"/>
  <c r="K17" i="6"/>
  <c r="Q16" i="6"/>
  <c r="M16" i="6"/>
  <c r="B16" i="6"/>
  <c r="S15" i="6"/>
  <c r="O15" i="6"/>
  <c r="K15" i="6"/>
  <c r="Q14" i="6"/>
  <c r="M14" i="6"/>
  <c r="B14" i="6"/>
  <c r="S13" i="6"/>
  <c r="O13" i="6"/>
  <c r="K13" i="6"/>
  <c r="Q12" i="6"/>
  <c r="M12" i="6"/>
  <c r="B12" i="6"/>
  <c r="S11" i="6"/>
  <c r="O11" i="6"/>
  <c r="K11" i="6"/>
  <c r="Q10" i="6"/>
  <c r="M10" i="6"/>
  <c r="B10" i="6"/>
  <c r="S9" i="6"/>
  <c r="O9" i="6"/>
  <c r="K9" i="6"/>
  <c r="Q8" i="6"/>
  <c r="M8" i="6"/>
  <c r="B8" i="6"/>
  <c r="S7" i="6"/>
  <c r="O7" i="6"/>
  <c r="K7" i="6"/>
  <c r="Q6" i="6"/>
  <c r="M6" i="6"/>
  <c r="T35" i="7"/>
  <c r="B6" i="6"/>
  <c r="S5" i="6"/>
  <c r="O5" i="6"/>
  <c r="K5" i="6"/>
  <c r="Q4" i="6"/>
  <c r="M4" i="6"/>
  <c r="B4" i="6"/>
  <c r="S30" i="6"/>
  <c r="O30" i="6"/>
  <c r="K30" i="6"/>
  <c r="Q29" i="6"/>
  <c r="M29" i="6"/>
  <c r="B29" i="6"/>
  <c r="S28" i="6"/>
  <c r="O28" i="6"/>
  <c r="K28" i="6"/>
  <c r="Q27" i="6"/>
  <c r="M27" i="6"/>
  <c r="B27" i="6"/>
  <c r="S26" i="6"/>
  <c r="O26" i="6"/>
  <c r="K26" i="6"/>
  <c r="V30" i="6"/>
  <c r="R30" i="6"/>
  <c r="N30" i="6"/>
  <c r="T29" i="6"/>
  <c r="P29" i="6"/>
  <c r="L29" i="6"/>
  <c r="V28" i="6"/>
  <c r="R28" i="6"/>
  <c r="N28" i="6"/>
  <c r="T27" i="6"/>
  <c r="P27" i="6"/>
  <c r="L27" i="6"/>
  <c r="V26" i="6"/>
  <c r="R26" i="6"/>
  <c r="N26" i="6"/>
  <c r="M5" i="6"/>
  <c r="B5" i="6"/>
  <c r="S4" i="6"/>
  <c r="O4" i="6"/>
  <c r="K4" i="6"/>
  <c r="Q30" i="6"/>
  <c r="M30" i="6"/>
  <c r="B30" i="6"/>
  <c r="S29" i="6"/>
  <c r="O29" i="6"/>
  <c r="K29" i="6"/>
  <c r="Q28" i="6"/>
  <c r="M28" i="6"/>
  <c r="B28" i="6"/>
  <c r="S27" i="6"/>
  <c r="O27" i="6"/>
  <c r="K27" i="6"/>
  <c r="Q26" i="6"/>
  <c r="M26" i="6"/>
  <c r="B26" i="6"/>
  <c r="S57" i="7" l="1"/>
  <c r="S54" i="7"/>
  <c r="S70" i="7"/>
  <c r="S55" i="7"/>
  <c r="S59" i="7"/>
  <c r="S65" i="7"/>
  <c r="S69" i="7"/>
  <c r="S46" i="7"/>
  <c r="S62" i="7"/>
  <c r="S66" i="7"/>
  <c r="S47" i="7"/>
  <c r="S63" i="7"/>
  <c r="S56" i="7"/>
  <c r="S52" i="7"/>
  <c r="S67" i="7"/>
  <c r="S60" i="7"/>
  <c r="S51" i="7"/>
  <c r="S48" i="7"/>
  <c r="S61" i="7"/>
  <c r="S53" i="7"/>
  <c r="S50" i="7"/>
  <c r="S44" i="7"/>
  <c r="S64" i="7"/>
  <c r="S68" i="7"/>
  <c r="S58" i="7"/>
  <c r="S49" i="7"/>
  <c r="S45" i="7"/>
  <c r="T46" i="7"/>
  <c r="T49" i="7"/>
  <c r="T52" i="7"/>
  <c r="T59" i="7"/>
  <c r="T55" i="7"/>
  <c r="T63" i="7"/>
  <c r="T61" i="7"/>
  <c r="T50" i="7"/>
  <c r="T53" i="7"/>
  <c r="T56" i="7"/>
  <c r="T60" i="7"/>
  <c r="T62" i="7"/>
  <c r="T67" i="7"/>
  <c r="T65" i="7"/>
  <c r="T54" i="7"/>
  <c r="T44" i="7"/>
  <c r="T57" i="7"/>
  <c r="T51" i="7"/>
  <c r="T66" i="7"/>
  <c r="T64" i="7"/>
  <c r="T69" i="7"/>
  <c r="T45" i="7"/>
  <c r="T48" i="7"/>
  <c r="T58" i="7"/>
  <c r="T47" i="7"/>
  <c r="T70" i="7"/>
  <c r="T68" i="7"/>
  <c r="U45" i="7"/>
  <c r="U49" i="7"/>
  <c r="U53" i="7"/>
  <c r="U61" i="7"/>
  <c r="U65" i="7"/>
  <c r="U69" i="7"/>
  <c r="U60" i="7"/>
  <c r="U46" i="7"/>
  <c r="U50" i="7"/>
  <c r="U54" i="7"/>
  <c r="U62" i="7"/>
  <c r="U66" i="7"/>
  <c r="U70" i="7"/>
  <c r="U59" i="7"/>
  <c r="U47" i="7"/>
  <c r="U51" i="7"/>
  <c r="U55" i="7"/>
  <c r="U63" i="7"/>
  <c r="U67" i="7"/>
  <c r="U57" i="7"/>
  <c r="U44" i="7"/>
  <c r="U48" i="7"/>
  <c r="U52" i="7"/>
  <c r="U56" i="7"/>
  <c r="U64" i="7"/>
  <c r="U68" i="7"/>
  <c r="U58" i="7"/>
  <c r="T43" i="7"/>
  <c r="U43" i="7"/>
  <c r="S43" i="7"/>
  <c r="V35" i="6"/>
  <c r="V31" i="6"/>
  <c r="V32" i="6" s="1"/>
  <c r="V36" i="6"/>
  <c r="V33" i="6"/>
  <c r="T34" i="7"/>
  <c r="S34" i="7"/>
  <c r="U34" i="7"/>
  <c r="I42" i="7"/>
  <c r="J42" i="7"/>
  <c r="K42" i="7"/>
  <c r="L42" i="7"/>
  <c r="M42" i="7"/>
  <c r="N42" i="7"/>
  <c r="O42" i="7"/>
  <c r="P42" i="7"/>
  <c r="Q42" i="7"/>
  <c r="R42" i="7"/>
  <c r="C42" i="7"/>
  <c r="D42" i="7"/>
  <c r="E42" i="7"/>
  <c r="F42" i="7"/>
  <c r="G42" i="7"/>
  <c r="H42" i="7"/>
  <c r="B1" i="3"/>
  <c r="Y1" i="3" s="1"/>
  <c r="V45" i="6" l="1"/>
  <c r="V53" i="6"/>
  <c r="V55" i="6"/>
  <c r="V65" i="6"/>
  <c r="V44" i="6"/>
  <c r="V58" i="6"/>
  <c r="V54" i="6"/>
  <c r="V60" i="6"/>
  <c r="V70" i="6"/>
  <c r="V64" i="6"/>
  <c r="V48" i="6"/>
  <c r="V63" i="6"/>
  <c r="V47" i="6"/>
  <c r="V62" i="6"/>
  <c r="V46" i="6"/>
  <c r="V57" i="6"/>
  <c r="V68" i="6"/>
  <c r="V67" i="6"/>
  <c r="V71" i="6"/>
  <c r="V56" i="6"/>
  <c r="V49" i="6"/>
  <c r="V59" i="6"/>
  <c r="V52" i="6"/>
  <c r="V51" i="6"/>
  <c r="V69" i="6"/>
  <c r="V66" i="6"/>
  <c r="V50" i="6"/>
  <c r="V61" i="6"/>
  <c r="V34" i="6"/>
  <c r="B42" i="7"/>
  <c r="B1" i="6"/>
  <c r="B43" i="6" s="1"/>
  <c r="A2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7" i="9" s="1"/>
  <c r="A3" i="6"/>
  <c r="A44" i="6" s="1"/>
  <c r="A76" i="6" s="1"/>
  <c r="G12" i="9" s="1"/>
  <c r="A67" i="7"/>
  <c r="A101" i="7" s="1"/>
  <c r="E18" i="9" s="1"/>
  <c r="A27" i="6"/>
  <c r="A68" i="6" s="1"/>
  <c r="A100" i="6" s="1"/>
  <c r="G6" i="9" s="1"/>
  <c r="A63" i="7"/>
  <c r="A97" i="7" s="1"/>
  <c r="E20" i="9" s="1"/>
  <c r="A23" i="6"/>
  <c r="A64" i="6" s="1"/>
  <c r="A96" i="6" s="1"/>
  <c r="G24" i="9" s="1"/>
  <c r="A59" i="7"/>
  <c r="A93" i="7" s="1"/>
  <c r="E25" i="9" s="1"/>
  <c r="A19" i="6"/>
  <c r="A60" i="6" s="1"/>
  <c r="A92" i="6" s="1"/>
  <c r="G18" i="9" s="1"/>
  <c r="A55" i="7"/>
  <c r="A89" i="7" s="1"/>
  <c r="E12" i="9" s="1"/>
  <c r="A15" i="6"/>
  <c r="A56" i="6" s="1"/>
  <c r="A88" i="6" s="1"/>
  <c r="G11" i="9" s="1"/>
  <c r="A51" i="7"/>
  <c r="A85" i="7" s="1"/>
  <c r="E13" i="9" s="1"/>
  <c r="A11" i="6"/>
  <c r="A52" i="6" s="1"/>
  <c r="A84" i="6" s="1"/>
  <c r="G13" i="9" s="1"/>
  <c r="A47" i="7"/>
  <c r="A81" i="7" s="1"/>
  <c r="E15" i="9" s="1"/>
  <c r="A7" i="6"/>
  <c r="A48" i="6" s="1"/>
  <c r="A80" i="6" s="1"/>
  <c r="G28" i="9" s="1"/>
  <c r="A70" i="7"/>
  <c r="A104" i="7" s="1"/>
  <c r="E9" i="9" s="1"/>
  <c r="A30" i="6"/>
  <c r="A71" i="6" s="1"/>
  <c r="A103" i="6" s="1"/>
  <c r="G4" i="9" s="1"/>
  <c r="A66" i="7"/>
  <c r="A100" i="7" s="1"/>
  <c r="E22" i="9" s="1"/>
  <c r="A26" i="6"/>
  <c r="A67" i="6" s="1"/>
  <c r="A99" i="6" s="1"/>
  <c r="G2" i="9" s="1"/>
  <c r="A62" i="7"/>
  <c r="A96" i="7" s="1"/>
  <c r="E3" i="9" s="1"/>
  <c r="A22" i="6"/>
  <c r="A63" i="6" s="1"/>
  <c r="A95" i="6" s="1"/>
  <c r="G10" i="9" s="1"/>
  <c r="A58" i="7"/>
  <c r="A92" i="7" s="1"/>
  <c r="E28" i="9" s="1"/>
  <c r="A18" i="6"/>
  <c r="A59" i="6" s="1"/>
  <c r="A91" i="6" s="1"/>
  <c r="G20" i="9" s="1"/>
  <c r="A54" i="7"/>
  <c r="A88" i="7" s="1"/>
  <c r="E6" i="9" s="1"/>
  <c r="A14" i="6"/>
  <c r="A55" i="6" s="1"/>
  <c r="A87" i="6" s="1"/>
  <c r="G7" i="9" s="1"/>
  <c r="A50" i="7"/>
  <c r="A84" i="7" s="1"/>
  <c r="E27" i="9" s="1"/>
  <c r="A10" i="6"/>
  <c r="A51" i="6" s="1"/>
  <c r="A83" i="6" s="1"/>
  <c r="G21" i="9" s="1"/>
  <c r="A46" i="7"/>
  <c r="A80" i="7" s="1"/>
  <c r="E23" i="9" s="1"/>
  <c r="A6" i="6"/>
  <c r="A47" i="6" s="1"/>
  <c r="A79" i="6" s="1"/>
  <c r="G17" i="9" s="1"/>
  <c r="A69" i="7"/>
  <c r="A103" i="7" s="1"/>
  <c r="E5" i="9" s="1"/>
  <c r="A29" i="6"/>
  <c r="A70" i="6" s="1"/>
  <c r="A102" i="6" s="1"/>
  <c r="G8" i="9" s="1"/>
  <c r="A65" i="7"/>
  <c r="A99" i="7" s="1"/>
  <c r="E10" i="9" s="1"/>
  <c r="A25" i="6"/>
  <c r="A66" i="6" s="1"/>
  <c r="A98" i="6" s="1"/>
  <c r="G14" i="9" s="1"/>
  <c r="A61" i="7"/>
  <c r="A95" i="7" s="1"/>
  <c r="E4" i="9" s="1"/>
  <c r="A21" i="6"/>
  <c r="A62" i="6" s="1"/>
  <c r="A94" i="6" s="1"/>
  <c r="G5" i="9" s="1"/>
  <c r="A57" i="7"/>
  <c r="A91" i="7" s="1"/>
  <c r="E26" i="9" s="1"/>
  <c r="A17" i="6"/>
  <c r="A58" i="6" s="1"/>
  <c r="A90" i="6" s="1"/>
  <c r="G27" i="9" s="1"/>
  <c r="A53" i="7"/>
  <c r="A87" i="7" s="1"/>
  <c r="E14" i="9" s="1"/>
  <c r="A13" i="6"/>
  <c r="A54" i="6" s="1"/>
  <c r="A86" i="6" s="1"/>
  <c r="G25" i="9" s="1"/>
  <c r="A49" i="7"/>
  <c r="A83" i="7" s="1"/>
  <c r="E21" i="9" s="1"/>
  <c r="A9" i="6"/>
  <c r="A50" i="6" s="1"/>
  <c r="A82" i="6" s="1"/>
  <c r="G15" i="9" s="1"/>
  <c r="A45" i="7"/>
  <c r="A79" i="7" s="1"/>
  <c r="E24" i="9" s="1"/>
  <c r="A5" i="6"/>
  <c r="A46" i="6" s="1"/>
  <c r="A78" i="6" s="1"/>
  <c r="G19" i="9" s="1"/>
  <c r="A68" i="7"/>
  <c r="A102" i="7" s="1"/>
  <c r="E11" i="9" s="1"/>
  <c r="A28" i="6"/>
  <c r="A69" i="6" s="1"/>
  <c r="A101" i="6" s="1"/>
  <c r="G16" i="9" s="1"/>
  <c r="A64" i="7"/>
  <c r="A98" i="7" s="1"/>
  <c r="E8" i="9" s="1"/>
  <c r="A24" i="6"/>
  <c r="A65" i="6" s="1"/>
  <c r="A97" i="6" s="1"/>
  <c r="G23" i="9" s="1"/>
  <c r="A60" i="7"/>
  <c r="A94" i="7" s="1"/>
  <c r="E17" i="9" s="1"/>
  <c r="A20" i="6"/>
  <c r="A61" i="6" s="1"/>
  <c r="A93" i="6" s="1"/>
  <c r="G29" i="9" s="1"/>
  <c r="A56" i="7"/>
  <c r="A90" i="7" s="1"/>
  <c r="E29" i="9" s="1"/>
  <c r="A16" i="6"/>
  <c r="A57" i="6" s="1"/>
  <c r="A89" i="6" s="1"/>
  <c r="G26" i="9" s="1"/>
  <c r="A52" i="7"/>
  <c r="A86" i="7" s="1"/>
  <c r="E2" i="9" s="1"/>
  <c r="A12" i="6"/>
  <c r="A53" i="6" s="1"/>
  <c r="A85" i="6" s="1"/>
  <c r="G9" i="9" s="1"/>
  <c r="A48" i="7"/>
  <c r="A82" i="7" s="1"/>
  <c r="E16" i="9" s="1"/>
  <c r="A8" i="6"/>
  <c r="A49" i="6" s="1"/>
  <c r="A81" i="6" s="1"/>
  <c r="G3" i="9" s="1"/>
  <c r="A44" i="7"/>
  <c r="A78" i="7" s="1"/>
  <c r="E19" i="9" s="1"/>
  <c r="A4" i="6"/>
  <c r="A45" i="6" s="1"/>
  <c r="A77" i="6" s="1"/>
  <c r="G22" i="9" s="1"/>
  <c r="B2" i="8"/>
  <c r="B2" i="7"/>
  <c r="B2" i="6" s="1"/>
  <c r="W2" i="8" l="1"/>
  <c r="B3" i="7"/>
  <c r="A25" i="8"/>
  <c r="A26" i="8"/>
  <c r="A27" i="8"/>
  <c r="A28" i="8"/>
  <c r="Y28" i="8" s="1"/>
  <c r="B4" i="9" s="1"/>
  <c r="A29" i="8"/>
  <c r="A15" i="8"/>
  <c r="A16" i="8"/>
  <c r="A17" i="8"/>
  <c r="Y17" i="8" s="1"/>
  <c r="B24" i="9" s="1"/>
  <c r="A18" i="8"/>
  <c r="A19" i="8"/>
  <c r="A20" i="8"/>
  <c r="A21" i="8"/>
  <c r="A22" i="8"/>
  <c r="Y25" i="8" s="1"/>
  <c r="B15" i="9" s="1"/>
  <c r="A23" i="8"/>
  <c r="A24" i="8"/>
  <c r="A8" i="8"/>
  <c r="A9" i="8"/>
  <c r="A10" i="8"/>
  <c r="A11" i="8"/>
  <c r="A12" i="8"/>
  <c r="A13" i="8"/>
  <c r="A14" i="8"/>
  <c r="Y14" i="8" s="1"/>
  <c r="B10" i="9" s="1"/>
  <c r="A3" i="8"/>
  <c r="A4" i="8"/>
  <c r="A5" i="8"/>
  <c r="A6" i="8"/>
  <c r="Y19" i="8" s="1"/>
  <c r="B22" i="9" s="1"/>
  <c r="A7" i="8"/>
  <c r="A2" i="8"/>
  <c r="AB2" i="8" l="1"/>
  <c r="Y16" i="8"/>
  <c r="B19" i="9" s="1"/>
  <c r="AC2" i="8"/>
  <c r="B31" i="7"/>
  <c r="B3" i="6"/>
  <c r="B33" i="7"/>
  <c r="B35" i="7"/>
  <c r="B36" i="7"/>
  <c r="Y18" i="8"/>
  <c r="B11" i="9" s="1"/>
  <c r="Y9" i="8"/>
  <c r="B20" i="9" s="1"/>
  <c r="Y22" i="8"/>
  <c r="B9" i="9" s="1"/>
  <c r="Y20" i="8"/>
  <c r="B28" i="9" s="1"/>
  <c r="Y21" i="8"/>
  <c r="B3" i="9" s="1"/>
  <c r="Y27" i="8"/>
  <c r="B26" i="9" s="1"/>
  <c r="Y23" i="8"/>
  <c r="B6" i="9" s="1"/>
  <c r="Y26" i="8"/>
  <c r="B14" i="9" s="1"/>
  <c r="Y15" i="8"/>
  <c r="B23" i="9" s="1"/>
  <c r="Y11" i="8"/>
  <c r="B29" i="9" s="1"/>
  <c r="Y7" i="8"/>
  <c r="B7" i="9" s="1"/>
  <c r="Y2" i="8"/>
  <c r="B21" i="9" s="1"/>
  <c r="Y10" i="8"/>
  <c r="B12" i="9" s="1"/>
  <c r="Y29" i="8"/>
  <c r="B8" i="9" s="1"/>
  <c r="Y8" i="8"/>
  <c r="B27" i="9" s="1"/>
  <c r="Y3" i="8"/>
  <c r="B16" i="9" s="1"/>
  <c r="Y5" i="8"/>
  <c r="B25" i="9" s="1"/>
  <c r="Y12" i="8"/>
  <c r="B17" i="9" s="1"/>
  <c r="Y13" i="8"/>
  <c r="B2" i="9" s="1"/>
  <c r="Y24" i="8"/>
  <c r="B5" i="9" s="1"/>
  <c r="Y6" i="8"/>
  <c r="B18" i="9" s="1"/>
  <c r="Y4" i="8"/>
  <c r="B13" i="9" s="1"/>
  <c r="P33" i="1"/>
  <c r="R33" i="1"/>
  <c r="S33" i="1"/>
  <c r="T33" i="1"/>
  <c r="P31" i="1"/>
  <c r="P32" i="1" s="1"/>
  <c r="R32" i="1"/>
  <c r="S31" i="1"/>
  <c r="S32" i="1" s="1"/>
  <c r="T31" i="1"/>
  <c r="T32" i="1" s="1"/>
  <c r="K31" i="1"/>
  <c r="K32" i="1" s="1"/>
  <c r="L31" i="1"/>
  <c r="L32" i="1" s="1"/>
  <c r="M31" i="1"/>
  <c r="M32" i="1" s="1"/>
  <c r="K33" i="1"/>
  <c r="L33" i="1"/>
  <c r="M33" i="1"/>
  <c r="AD2" i="8" l="1"/>
  <c r="X2" i="8" s="1"/>
  <c r="B68" i="7"/>
  <c r="B52" i="7"/>
  <c r="B63" i="7"/>
  <c r="B47" i="7"/>
  <c r="B58" i="7"/>
  <c r="B69" i="7"/>
  <c r="B53" i="7"/>
  <c r="B64" i="7"/>
  <c r="B48" i="7"/>
  <c r="B59" i="7"/>
  <c r="B70" i="7"/>
  <c r="B54" i="7"/>
  <c r="B65" i="7"/>
  <c r="B49" i="7"/>
  <c r="B60" i="7"/>
  <c r="B46" i="7"/>
  <c r="B55" i="7"/>
  <c r="B66" i="7"/>
  <c r="B50" i="7"/>
  <c r="B61" i="7"/>
  <c r="B44" i="7"/>
  <c r="B56" i="7"/>
  <c r="B67" i="7"/>
  <c r="B51" i="7"/>
  <c r="B62" i="7"/>
  <c r="B45" i="7"/>
  <c r="B57" i="7"/>
  <c r="B43" i="7"/>
  <c r="B32" i="7"/>
  <c r="B34" i="7" s="1"/>
  <c r="B35" i="6"/>
  <c r="B33" i="6"/>
  <c r="B31" i="6"/>
  <c r="B32" i="6" s="1"/>
  <c r="R34" i="1"/>
  <c r="T34" i="1"/>
  <c r="P34" i="1"/>
  <c r="O34" i="1"/>
  <c r="S34" i="1"/>
  <c r="K34" i="1"/>
  <c r="M34" i="1"/>
  <c r="L34" i="1"/>
  <c r="N34" i="1"/>
  <c r="U33" i="1"/>
  <c r="U32" i="1"/>
  <c r="V33" i="1"/>
  <c r="V31" i="1"/>
  <c r="V32" i="1" s="1"/>
  <c r="W33" i="1"/>
  <c r="W31" i="1"/>
  <c r="W32" i="1" s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5" i="6"/>
  <c r="E36" i="6"/>
  <c r="F36" i="6"/>
  <c r="F35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5" i="6"/>
  <c r="P36" i="6"/>
  <c r="Q36" i="6"/>
  <c r="Q35" i="6"/>
  <c r="R36" i="6"/>
  <c r="R35" i="6"/>
  <c r="S36" i="6"/>
  <c r="S35" i="6"/>
  <c r="T36" i="6"/>
  <c r="T35" i="6"/>
  <c r="U36" i="6"/>
  <c r="U35" i="6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O59" i="7" l="1"/>
  <c r="O69" i="7"/>
  <c r="O55" i="7"/>
  <c r="O45" i="7"/>
  <c r="O56" i="7"/>
  <c r="O65" i="7"/>
  <c r="O44" i="7"/>
  <c r="O66" i="7"/>
  <c r="O48" i="7"/>
  <c r="O47" i="7"/>
  <c r="O67" i="7"/>
  <c r="O52" i="7"/>
  <c r="O61" i="7"/>
  <c r="O54" i="7"/>
  <c r="O64" i="7"/>
  <c r="O50" i="7"/>
  <c r="O51" i="7"/>
  <c r="O63" i="7"/>
  <c r="O49" i="7"/>
  <c r="O70" i="7"/>
  <c r="O58" i="7"/>
  <c r="O53" i="7"/>
  <c r="O46" i="7"/>
  <c r="O57" i="7"/>
  <c r="O68" i="7"/>
  <c r="O62" i="7"/>
  <c r="O60" i="7"/>
  <c r="K55" i="7"/>
  <c r="K56" i="7"/>
  <c r="K60" i="7"/>
  <c r="K44" i="7"/>
  <c r="K63" i="7"/>
  <c r="K67" i="7"/>
  <c r="K48" i="7"/>
  <c r="K46" i="7"/>
  <c r="K57" i="7"/>
  <c r="K45" i="7"/>
  <c r="K52" i="7"/>
  <c r="K64" i="7"/>
  <c r="K68" i="7"/>
  <c r="K47" i="7"/>
  <c r="K50" i="7"/>
  <c r="K58" i="7"/>
  <c r="K49" i="7"/>
  <c r="K61" i="7"/>
  <c r="K65" i="7"/>
  <c r="K69" i="7"/>
  <c r="K51" i="7"/>
  <c r="K54" i="7"/>
  <c r="K59" i="7"/>
  <c r="K53" i="7"/>
  <c r="K62" i="7"/>
  <c r="K66" i="7"/>
  <c r="K70" i="7"/>
  <c r="G48" i="7"/>
  <c r="G55" i="7"/>
  <c r="G59" i="7"/>
  <c r="G54" i="7"/>
  <c r="G62" i="7"/>
  <c r="G66" i="7"/>
  <c r="G70" i="7"/>
  <c r="G52" i="7"/>
  <c r="G56" i="7"/>
  <c r="G60" i="7"/>
  <c r="G53" i="7"/>
  <c r="G63" i="7"/>
  <c r="G67" i="7"/>
  <c r="G45" i="7"/>
  <c r="G47" i="7"/>
  <c r="G57" i="7"/>
  <c r="G46" i="7"/>
  <c r="G49" i="7"/>
  <c r="G64" i="7"/>
  <c r="G68" i="7"/>
  <c r="G44" i="7"/>
  <c r="G51" i="7"/>
  <c r="G58" i="7"/>
  <c r="G50" i="7"/>
  <c r="G61" i="7"/>
  <c r="G65" i="7"/>
  <c r="G69" i="7"/>
  <c r="C64" i="7"/>
  <c r="C66" i="7"/>
  <c r="C65" i="7"/>
  <c r="C51" i="7"/>
  <c r="C44" i="7"/>
  <c r="C47" i="7"/>
  <c r="C70" i="7"/>
  <c r="C43" i="7"/>
  <c r="C59" i="7"/>
  <c r="C61" i="7"/>
  <c r="C60" i="7"/>
  <c r="C68" i="7"/>
  <c r="C50" i="7"/>
  <c r="C53" i="7"/>
  <c r="C55" i="7"/>
  <c r="C54" i="7"/>
  <c r="C63" i="7"/>
  <c r="C45" i="7"/>
  <c r="C57" i="7"/>
  <c r="C67" i="7"/>
  <c r="C48" i="7"/>
  <c r="C69" i="7"/>
  <c r="C49" i="7"/>
  <c r="C46" i="7"/>
  <c r="C62" i="7"/>
  <c r="C52" i="7"/>
  <c r="C56" i="7"/>
  <c r="C58" i="7"/>
  <c r="R46" i="7"/>
  <c r="R44" i="7"/>
  <c r="R55" i="7"/>
  <c r="R49" i="7"/>
  <c r="R58" i="7"/>
  <c r="R56" i="7"/>
  <c r="R50" i="7"/>
  <c r="R53" i="7"/>
  <c r="R54" i="7"/>
  <c r="R64" i="7"/>
  <c r="R47" i="7"/>
  <c r="R66" i="7"/>
  <c r="R67" i="7"/>
  <c r="R61" i="7"/>
  <c r="R70" i="7"/>
  <c r="R48" i="7"/>
  <c r="R63" i="7"/>
  <c r="R52" i="7"/>
  <c r="R51" i="7"/>
  <c r="R62" i="7"/>
  <c r="R65" i="7"/>
  <c r="R57" i="7"/>
  <c r="R45" i="7"/>
  <c r="R60" i="7"/>
  <c r="R68" i="7"/>
  <c r="R59" i="7"/>
  <c r="R69" i="7"/>
  <c r="N67" i="7"/>
  <c r="N46" i="7"/>
  <c r="N54" i="7"/>
  <c r="N69" i="7"/>
  <c r="N55" i="7"/>
  <c r="N65" i="7"/>
  <c r="N53" i="7"/>
  <c r="N68" i="7"/>
  <c r="N64" i="7"/>
  <c r="N66" i="7"/>
  <c r="N56" i="7"/>
  <c r="N50" i="7"/>
  <c r="N63" i="7"/>
  <c r="N59" i="7"/>
  <c r="N57" i="7"/>
  <c r="N49" i="7"/>
  <c r="N58" i="7"/>
  <c r="N61" i="7"/>
  <c r="N70" i="7"/>
  <c r="N45" i="7"/>
  <c r="N62" i="7"/>
  <c r="N60" i="7"/>
  <c r="N48" i="7"/>
  <c r="N52" i="7"/>
  <c r="N47" i="7"/>
  <c r="N44" i="7"/>
  <c r="N51" i="7"/>
  <c r="J46" i="7"/>
  <c r="J57" i="7"/>
  <c r="J45" i="7"/>
  <c r="J48" i="7"/>
  <c r="J62" i="7"/>
  <c r="J66" i="7"/>
  <c r="J70" i="7"/>
  <c r="J50" i="7"/>
  <c r="J58" i="7"/>
  <c r="J49" i="7"/>
  <c r="J52" i="7"/>
  <c r="J63" i="7"/>
  <c r="J67" i="7"/>
  <c r="J51" i="7"/>
  <c r="J54" i="7"/>
  <c r="J59" i="7"/>
  <c r="J53" i="7"/>
  <c r="J55" i="7"/>
  <c r="J64" i="7"/>
  <c r="J68" i="7"/>
  <c r="J47" i="7"/>
  <c r="J56" i="7"/>
  <c r="J60" i="7"/>
  <c r="J44" i="7"/>
  <c r="J61" i="7"/>
  <c r="J65" i="7"/>
  <c r="J69" i="7"/>
  <c r="F56" i="7"/>
  <c r="F60" i="7"/>
  <c r="F54" i="7"/>
  <c r="F52" i="7"/>
  <c r="F65" i="7"/>
  <c r="F69" i="7"/>
  <c r="F47" i="7"/>
  <c r="F57" i="7"/>
  <c r="F61" i="7"/>
  <c r="F45" i="7"/>
  <c r="F62" i="7"/>
  <c r="F66" i="7"/>
  <c r="F70" i="7"/>
  <c r="F51" i="7"/>
  <c r="F58" i="7"/>
  <c r="F46" i="7"/>
  <c r="F49" i="7"/>
  <c r="F63" i="7"/>
  <c r="F67" i="7"/>
  <c r="F48" i="7"/>
  <c r="F55" i="7"/>
  <c r="F59" i="7"/>
  <c r="F50" i="7"/>
  <c r="F53" i="7"/>
  <c r="F64" i="7"/>
  <c r="F68" i="7"/>
  <c r="F44" i="7"/>
  <c r="Q51" i="7"/>
  <c r="Q46" i="7"/>
  <c r="Q55" i="7"/>
  <c r="Q66" i="7"/>
  <c r="Q70" i="7"/>
  <c r="Q64" i="7"/>
  <c r="Q62" i="7"/>
  <c r="Q44" i="7"/>
  <c r="Q48" i="7"/>
  <c r="Q57" i="7"/>
  <c r="Q58" i="7"/>
  <c r="Q61" i="7"/>
  <c r="Q59" i="7"/>
  <c r="Q53" i="7"/>
  <c r="Q68" i="7"/>
  <c r="Q54" i="7"/>
  <c r="Q50" i="7"/>
  <c r="Q49" i="7"/>
  <c r="Q60" i="7"/>
  <c r="Q69" i="7"/>
  <c r="Q45" i="7"/>
  <c r="Q67" i="7"/>
  <c r="Q63" i="7"/>
  <c r="Q56" i="7"/>
  <c r="Q65" i="7"/>
  <c r="Q52" i="7"/>
  <c r="Q47" i="7"/>
  <c r="M65" i="7"/>
  <c r="M66" i="7"/>
  <c r="M60" i="7"/>
  <c r="M69" i="7"/>
  <c r="M47" i="7"/>
  <c r="M62" i="7"/>
  <c r="M46" i="7"/>
  <c r="M63" i="7"/>
  <c r="M51" i="7"/>
  <c r="M59" i="7"/>
  <c r="M56" i="7"/>
  <c r="M50" i="7"/>
  <c r="M61" i="7"/>
  <c r="M70" i="7"/>
  <c r="M52" i="7"/>
  <c r="M67" i="7"/>
  <c r="M44" i="7"/>
  <c r="M68" i="7"/>
  <c r="M54" i="7"/>
  <c r="M48" i="7"/>
  <c r="M57" i="7"/>
  <c r="M55" i="7"/>
  <c r="M49" i="7"/>
  <c r="M58" i="7"/>
  <c r="M64" i="7"/>
  <c r="M45" i="7"/>
  <c r="M53" i="7"/>
  <c r="I44" i="7"/>
  <c r="I48" i="7"/>
  <c r="I52" i="7"/>
  <c r="I59" i="7"/>
  <c r="I64" i="7"/>
  <c r="I68" i="7"/>
  <c r="I60" i="7"/>
  <c r="I45" i="7"/>
  <c r="I49" i="7"/>
  <c r="I53" i="7"/>
  <c r="I61" i="7"/>
  <c r="I65" i="7"/>
  <c r="I69" i="7"/>
  <c r="I57" i="7"/>
  <c r="I46" i="7"/>
  <c r="I50" i="7"/>
  <c r="I54" i="7"/>
  <c r="I62" i="7"/>
  <c r="I66" i="7"/>
  <c r="I70" i="7"/>
  <c r="I58" i="7"/>
  <c r="I47" i="7"/>
  <c r="I51" i="7"/>
  <c r="I55" i="7"/>
  <c r="I63" i="7"/>
  <c r="I67" i="7"/>
  <c r="I56" i="7"/>
  <c r="E47" i="7"/>
  <c r="E51" i="7"/>
  <c r="E55" i="7"/>
  <c r="E63" i="7"/>
  <c r="E67" i="7"/>
  <c r="E57" i="7"/>
  <c r="E44" i="7"/>
  <c r="E48" i="7"/>
  <c r="E52" i="7"/>
  <c r="E56" i="7"/>
  <c r="E64" i="7"/>
  <c r="E68" i="7"/>
  <c r="E61" i="7"/>
  <c r="E45" i="7"/>
  <c r="E49" i="7"/>
  <c r="E53" i="7"/>
  <c r="E60" i="7"/>
  <c r="E65" i="7"/>
  <c r="E69" i="7"/>
  <c r="E58" i="7"/>
  <c r="E46" i="7"/>
  <c r="E50" i="7"/>
  <c r="E54" i="7"/>
  <c r="E62" i="7"/>
  <c r="E66" i="7"/>
  <c r="E70" i="7"/>
  <c r="E59" i="7"/>
  <c r="P65" i="7"/>
  <c r="P66" i="7"/>
  <c r="P62" i="7"/>
  <c r="P70" i="7"/>
  <c r="P59" i="7"/>
  <c r="P54" i="7"/>
  <c r="P47" i="7"/>
  <c r="P48" i="7"/>
  <c r="P57" i="7"/>
  <c r="P51" i="7"/>
  <c r="P58" i="7"/>
  <c r="P52" i="7"/>
  <c r="P44" i="7"/>
  <c r="P61" i="7"/>
  <c r="P55" i="7"/>
  <c r="P56" i="7"/>
  <c r="P68" i="7"/>
  <c r="P45" i="7"/>
  <c r="P60" i="7"/>
  <c r="P69" i="7"/>
  <c r="P63" i="7"/>
  <c r="P46" i="7"/>
  <c r="P50" i="7"/>
  <c r="P49" i="7"/>
  <c r="P64" i="7"/>
  <c r="P67" i="7"/>
  <c r="P53" i="7"/>
  <c r="L44" i="7"/>
  <c r="L46" i="7"/>
  <c r="L57" i="7"/>
  <c r="L49" i="7"/>
  <c r="L59" i="7"/>
  <c r="L67" i="7"/>
  <c r="L61" i="7"/>
  <c r="L69" i="7"/>
  <c r="L51" i="7"/>
  <c r="L48" i="7"/>
  <c r="L56" i="7"/>
  <c r="L70" i="7"/>
  <c r="L62" i="7"/>
  <c r="L63" i="7"/>
  <c r="L60" i="7"/>
  <c r="L45" i="7"/>
  <c r="L65" i="7"/>
  <c r="L47" i="7"/>
  <c r="L55" i="7"/>
  <c r="L64" i="7"/>
  <c r="L52" i="7"/>
  <c r="L58" i="7"/>
  <c r="L68" i="7"/>
  <c r="L54" i="7"/>
  <c r="L53" i="7"/>
  <c r="L50" i="7"/>
  <c r="L66" i="7"/>
  <c r="H53" i="7"/>
  <c r="H47" i="7"/>
  <c r="H57" i="7"/>
  <c r="H54" i="7"/>
  <c r="H69" i="7"/>
  <c r="H63" i="7"/>
  <c r="H64" i="7"/>
  <c r="H44" i="7"/>
  <c r="H51" i="7"/>
  <c r="H58" i="7"/>
  <c r="H50" i="7"/>
  <c r="H62" i="7"/>
  <c r="H67" i="7"/>
  <c r="H45" i="7"/>
  <c r="H48" i="7"/>
  <c r="H55" i="7"/>
  <c r="H59" i="7"/>
  <c r="H61" i="7"/>
  <c r="H66" i="7"/>
  <c r="H68" i="7"/>
  <c r="H49" i="7"/>
  <c r="H52" i="7"/>
  <c r="H56" i="7"/>
  <c r="H60" i="7"/>
  <c r="H65" i="7"/>
  <c r="H70" i="7"/>
  <c r="H46" i="7"/>
  <c r="D50" i="7"/>
  <c r="D53" i="7"/>
  <c r="D56" i="7"/>
  <c r="D60" i="7"/>
  <c r="D47" i="7"/>
  <c r="D63" i="7"/>
  <c r="D65" i="7"/>
  <c r="D55" i="7"/>
  <c r="D54" i="7"/>
  <c r="D44" i="7"/>
  <c r="D57" i="7"/>
  <c r="D62" i="7"/>
  <c r="D67" i="7"/>
  <c r="D69" i="7"/>
  <c r="D45" i="7"/>
  <c r="D48" i="7"/>
  <c r="D58" i="7"/>
  <c r="D61" i="7"/>
  <c r="D66" i="7"/>
  <c r="D64" i="7"/>
  <c r="D46" i="7"/>
  <c r="D49" i="7"/>
  <c r="D52" i="7"/>
  <c r="D59" i="7"/>
  <c r="D51" i="7"/>
  <c r="D70" i="7"/>
  <c r="D68" i="7"/>
  <c r="N51" i="6"/>
  <c r="N56" i="6"/>
  <c r="N68" i="6"/>
  <c r="N57" i="6"/>
  <c r="N58" i="6"/>
  <c r="N70" i="6"/>
  <c r="N64" i="6"/>
  <c r="N67" i="6"/>
  <c r="N49" i="6"/>
  <c r="N60" i="6"/>
  <c r="N44" i="6"/>
  <c r="N61" i="6"/>
  <c r="N46" i="6"/>
  <c r="N47" i="6"/>
  <c r="N63" i="6"/>
  <c r="N52" i="6"/>
  <c r="N71" i="6"/>
  <c r="N53" i="6"/>
  <c r="N54" i="6"/>
  <c r="N48" i="6"/>
  <c r="N69" i="6"/>
  <c r="N59" i="6"/>
  <c r="N65" i="6"/>
  <c r="N50" i="6"/>
  <c r="N66" i="6"/>
  <c r="N55" i="6"/>
  <c r="N45" i="6"/>
  <c r="N62" i="6"/>
  <c r="U45" i="6"/>
  <c r="U49" i="6"/>
  <c r="U53" i="6"/>
  <c r="U57" i="6"/>
  <c r="U46" i="6"/>
  <c r="U50" i="6"/>
  <c r="U54" i="6"/>
  <c r="U58" i="6"/>
  <c r="U51" i="6"/>
  <c r="U59" i="6"/>
  <c r="U63" i="6"/>
  <c r="U67" i="6"/>
  <c r="U48" i="6"/>
  <c r="U61" i="6"/>
  <c r="U62" i="6"/>
  <c r="U71" i="6"/>
  <c r="U52" i="6"/>
  <c r="U64" i="6"/>
  <c r="U65" i="6"/>
  <c r="U66" i="6"/>
  <c r="U70" i="6"/>
  <c r="U44" i="6"/>
  <c r="U47" i="6"/>
  <c r="U55" i="6"/>
  <c r="U56" i="6"/>
  <c r="U60" i="6"/>
  <c r="U68" i="6"/>
  <c r="U69" i="6"/>
  <c r="K47" i="6"/>
  <c r="K51" i="6"/>
  <c r="K55" i="6"/>
  <c r="K59" i="6"/>
  <c r="K48" i="6"/>
  <c r="K52" i="6"/>
  <c r="K56" i="6"/>
  <c r="K60" i="6"/>
  <c r="K45" i="6"/>
  <c r="K53" i="6"/>
  <c r="K61" i="6"/>
  <c r="K65" i="6"/>
  <c r="K50" i="6"/>
  <c r="K62" i="6"/>
  <c r="K63" i="6"/>
  <c r="K64" i="6"/>
  <c r="K69" i="6"/>
  <c r="K46" i="6"/>
  <c r="K54" i="6"/>
  <c r="K66" i="6"/>
  <c r="K67" i="6"/>
  <c r="K68" i="6"/>
  <c r="K70" i="6"/>
  <c r="K49" i="6"/>
  <c r="K57" i="6"/>
  <c r="K58" i="6"/>
  <c r="K71" i="6"/>
  <c r="I45" i="6"/>
  <c r="I49" i="6"/>
  <c r="I53" i="6"/>
  <c r="I57" i="6"/>
  <c r="I46" i="6"/>
  <c r="I50" i="6"/>
  <c r="I54" i="6"/>
  <c r="I58" i="6"/>
  <c r="I47" i="6"/>
  <c r="I55" i="6"/>
  <c r="I63" i="6"/>
  <c r="I67" i="6"/>
  <c r="I51" i="6"/>
  <c r="I71" i="6"/>
  <c r="I61" i="6"/>
  <c r="I62" i="6"/>
  <c r="I70" i="6"/>
  <c r="I48" i="6"/>
  <c r="I59" i="6"/>
  <c r="I60" i="6"/>
  <c r="I68" i="6"/>
  <c r="I52" i="6"/>
  <c r="I56" i="6"/>
  <c r="I64" i="6"/>
  <c r="I65" i="6"/>
  <c r="I66" i="6"/>
  <c r="I69" i="6"/>
  <c r="G47" i="6"/>
  <c r="G51" i="6"/>
  <c r="G55" i="6"/>
  <c r="G59" i="6"/>
  <c r="G48" i="6"/>
  <c r="G52" i="6"/>
  <c r="G56" i="6"/>
  <c r="G60" i="6"/>
  <c r="G49" i="6"/>
  <c r="G57" i="6"/>
  <c r="G61" i="6"/>
  <c r="G65" i="6"/>
  <c r="G46" i="6"/>
  <c r="G45" i="6"/>
  <c r="G66" i="6"/>
  <c r="G67" i="6"/>
  <c r="G68" i="6"/>
  <c r="G69" i="6"/>
  <c r="G50" i="6"/>
  <c r="G53" i="6"/>
  <c r="G54" i="6"/>
  <c r="G58" i="6"/>
  <c r="G62" i="6"/>
  <c r="G63" i="6"/>
  <c r="G64" i="6"/>
  <c r="G70" i="6"/>
  <c r="G71" i="6"/>
  <c r="S48" i="6"/>
  <c r="S64" i="6"/>
  <c r="S60" i="6"/>
  <c r="S51" i="6"/>
  <c r="S59" i="6"/>
  <c r="S69" i="6"/>
  <c r="S68" i="6"/>
  <c r="S71" i="6"/>
  <c r="S52" i="6"/>
  <c r="S55" i="6"/>
  <c r="S45" i="6"/>
  <c r="S62" i="6"/>
  <c r="S53" i="6"/>
  <c r="S70" i="6"/>
  <c r="S50" i="6"/>
  <c r="S58" i="6"/>
  <c r="S66" i="6"/>
  <c r="S49" i="6"/>
  <c r="S57" i="6"/>
  <c r="S65" i="6"/>
  <c r="S67" i="6"/>
  <c r="S61" i="6"/>
  <c r="S56" i="6"/>
  <c r="S47" i="6"/>
  <c r="S63" i="6"/>
  <c r="S46" i="6"/>
  <c r="S54" i="6"/>
  <c r="Q71" i="6"/>
  <c r="Q70" i="6"/>
  <c r="Q47" i="6"/>
  <c r="Q63" i="6"/>
  <c r="Q46" i="6"/>
  <c r="Q62" i="6"/>
  <c r="Q57" i="6"/>
  <c r="Q52" i="6"/>
  <c r="Q48" i="6"/>
  <c r="Q45" i="6"/>
  <c r="Q65" i="6"/>
  <c r="Q50" i="6"/>
  <c r="Q66" i="6"/>
  <c r="Q68" i="6"/>
  <c r="Q59" i="6"/>
  <c r="Q58" i="6"/>
  <c r="Q53" i="6"/>
  <c r="Q64" i="6"/>
  <c r="Q60" i="6"/>
  <c r="Q51" i="6"/>
  <c r="Q61" i="6"/>
  <c r="Q55" i="6"/>
  <c r="Q54" i="6"/>
  <c r="Q69" i="6"/>
  <c r="Q49" i="6"/>
  <c r="Q67" i="6"/>
  <c r="Q56" i="6"/>
  <c r="O70" i="6"/>
  <c r="O58" i="6"/>
  <c r="O57" i="6"/>
  <c r="O52" i="6"/>
  <c r="O47" i="6"/>
  <c r="O63" i="6"/>
  <c r="O64" i="6"/>
  <c r="O46" i="6"/>
  <c r="O50" i="6"/>
  <c r="O55" i="6"/>
  <c r="O68" i="6"/>
  <c r="O51" i="6"/>
  <c r="O54" i="6"/>
  <c r="O53" i="6"/>
  <c r="O45" i="6"/>
  <c r="O71" i="6"/>
  <c r="O48" i="6"/>
  <c r="O59" i="6"/>
  <c r="O62" i="6"/>
  <c r="O69" i="6"/>
  <c r="O66" i="6"/>
  <c r="O49" i="6"/>
  <c r="O65" i="6"/>
  <c r="O67" i="6"/>
  <c r="O60" i="6"/>
  <c r="O61" i="6"/>
  <c r="O44" i="6"/>
  <c r="O56" i="6"/>
  <c r="M46" i="6"/>
  <c r="M49" i="6"/>
  <c r="M57" i="6"/>
  <c r="M65" i="6"/>
  <c r="M48" i="6"/>
  <c r="M56" i="6"/>
  <c r="M64" i="6"/>
  <c r="M61" i="6"/>
  <c r="M52" i="6"/>
  <c r="M51" i="6"/>
  <c r="M47" i="6"/>
  <c r="M63" i="6"/>
  <c r="M54" i="6"/>
  <c r="M62" i="6"/>
  <c r="M68" i="6"/>
  <c r="M44" i="6"/>
  <c r="M71" i="6"/>
  <c r="M53" i="6"/>
  <c r="M50" i="6"/>
  <c r="M66" i="6"/>
  <c r="M69" i="6"/>
  <c r="M67" i="6"/>
  <c r="M45" i="6"/>
  <c r="M60" i="6"/>
  <c r="M59" i="6"/>
  <c r="M55" i="6"/>
  <c r="M58" i="6"/>
  <c r="M70" i="6"/>
  <c r="E45" i="6"/>
  <c r="E49" i="6"/>
  <c r="E53" i="6"/>
  <c r="E57" i="6"/>
  <c r="E46" i="6"/>
  <c r="E50" i="6"/>
  <c r="E54" i="6"/>
  <c r="E58" i="6"/>
  <c r="E51" i="6"/>
  <c r="E59" i="6"/>
  <c r="E63" i="6"/>
  <c r="E67" i="6"/>
  <c r="E48" i="6"/>
  <c r="E55" i="6"/>
  <c r="E56" i="6"/>
  <c r="E60" i="6"/>
  <c r="E61" i="6"/>
  <c r="E62" i="6"/>
  <c r="E71" i="6"/>
  <c r="E64" i="6"/>
  <c r="E65" i="6"/>
  <c r="E66" i="6"/>
  <c r="E70" i="6"/>
  <c r="E52" i="6"/>
  <c r="E47" i="6"/>
  <c r="E68" i="6"/>
  <c r="E69" i="6"/>
  <c r="C63" i="6"/>
  <c r="C58" i="6"/>
  <c r="C69" i="6"/>
  <c r="C70" i="6"/>
  <c r="C49" i="6"/>
  <c r="C65" i="6"/>
  <c r="C52" i="6"/>
  <c r="C62" i="6"/>
  <c r="C53" i="6"/>
  <c r="C67" i="6"/>
  <c r="C55" i="6"/>
  <c r="C54" i="6"/>
  <c r="C44" i="6"/>
  <c r="C61" i="6"/>
  <c r="C45" i="6"/>
  <c r="C64" i="6"/>
  <c r="C48" i="6"/>
  <c r="C66" i="6"/>
  <c r="C50" i="6"/>
  <c r="C59" i="6"/>
  <c r="C57" i="6"/>
  <c r="C68" i="6"/>
  <c r="C60" i="6"/>
  <c r="C71" i="6"/>
  <c r="C46" i="6"/>
  <c r="C51" i="6"/>
  <c r="C56" i="6"/>
  <c r="C47" i="6"/>
  <c r="R53" i="6"/>
  <c r="R49" i="6"/>
  <c r="R61" i="6"/>
  <c r="R48" i="6"/>
  <c r="R56" i="6"/>
  <c r="R64" i="6"/>
  <c r="R45" i="6"/>
  <c r="R57" i="6"/>
  <c r="R66" i="6"/>
  <c r="R58" i="6"/>
  <c r="R59" i="6"/>
  <c r="R69" i="6"/>
  <c r="R67" i="6"/>
  <c r="R46" i="6"/>
  <c r="R54" i="6"/>
  <c r="R62" i="6"/>
  <c r="R47" i="6"/>
  <c r="R55" i="6"/>
  <c r="R63" i="6"/>
  <c r="R71" i="6"/>
  <c r="R65" i="6"/>
  <c r="R60" i="6"/>
  <c r="R51" i="6"/>
  <c r="R68" i="6"/>
  <c r="R52" i="6"/>
  <c r="R50" i="6"/>
  <c r="R70" i="6"/>
  <c r="L45" i="6"/>
  <c r="L53" i="6"/>
  <c r="L61" i="6"/>
  <c r="L46" i="6"/>
  <c r="L54" i="6"/>
  <c r="L62" i="6"/>
  <c r="L70" i="6"/>
  <c r="L51" i="6"/>
  <c r="L49" i="6"/>
  <c r="L65" i="6"/>
  <c r="L50" i="6"/>
  <c r="L44" i="6"/>
  <c r="L55" i="6"/>
  <c r="L67" i="6"/>
  <c r="L56" i="6"/>
  <c r="L52" i="6"/>
  <c r="L64" i="6"/>
  <c r="L59" i="6"/>
  <c r="L68" i="6"/>
  <c r="L66" i="6"/>
  <c r="L48" i="6"/>
  <c r="L71" i="6"/>
  <c r="L57" i="6"/>
  <c r="L69" i="6"/>
  <c r="L58" i="6"/>
  <c r="L60" i="6"/>
  <c r="L47" i="6"/>
  <c r="L63" i="6"/>
  <c r="T46" i="6"/>
  <c r="T50" i="6"/>
  <c r="T54" i="6"/>
  <c r="T58" i="6"/>
  <c r="T47" i="6"/>
  <c r="T51" i="6"/>
  <c r="T55" i="6"/>
  <c r="T59" i="6"/>
  <c r="T48" i="6"/>
  <c r="T56" i="6"/>
  <c r="T64" i="6"/>
  <c r="T68" i="6"/>
  <c r="T45" i="6"/>
  <c r="T44" i="6"/>
  <c r="T61" i="6"/>
  <c r="T62" i="6"/>
  <c r="T63" i="6"/>
  <c r="T71" i="6"/>
  <c r="T49" i="6"/>
  <c r="T60" i="6"/>
  <c r="T69" i="6"/>
  <c r="T52" i="6"/>
  <c r="T53" i="6"/>
  <c r="T57" i="6"/>
  <c r="T65" i="6"/>
  <c r="T66" i="6"/>
  <c r="T67" i="6"/>
  <c r="T70" i="6"/>
  <c r="P67" i="6"/>
  <c r="P56" i="6"/>
  <c r="P45" i="6"/>
  <c r="P61" i="6"/>
  <c r="P46" i="6"/>
  <c r="P62" i="6"/>
  <c r="P47" i="6"/>
  <c r="P63" i="6"/>
  <c r="P58" i="6"/>
  <c r="P53" i="6"/>
  <c r="P55" i="6"/>
  <c r="P70" i="6"/>
  <c r="P52" i="6"/>
  <c r="P57" i="6"/>
  <c r="P69" i="6"/>
  <c r="P59" i="6"/>
  <c r="P64" i="6"/>
  <c r="P71" i="6"/>
  <c r="P60" i="6"/>
  <c r="P50" i="6"/>
  <c r="P66" i="6"/>
  <c r="P48" i="6"/>
  <c r="P54" i="6"/>
  <c r="P49" i="6"/>
  <c r="P65" i="6"/>
  <c r="P68" i="6"/>
  <c r="P51" i="6"/>
  <c r="J48" i="6"/>
  <c r="J52" i="6"/>
  <c r="J56" i="6"/>
  <c r="J60" i="6"/>
  <c r="J45" i="6"/>
  <c r="J49" i="6"/>
  <c r="J53" i="6"/>
  <c r="J57" i="6"/>
  <c r="J50" i="6"/>
  <c r="J58" i="6"/>
  <c r="J62" i="6"/>
  <c r="J66" i="6"/>
  <c r="J47" i="6"/>
  <c r="J61" i="6"/>
  <c r="J70" i="6"/>
  <c r="J63" i="6"/>
  <c r="J64" i="6"/>
  <c r="J65" i="6"/>
  <c r="J69" i="6"/>
  <c r="J51" i="6"/>
  <c r="J71" i="6"/>
  <c r="J46" i="6"/>
  <c r="J54" i="6"/>
  <c r="J55" i="6"/>
  <c r="J59" i="6"/>
  <c r="J67" i="6"/>
  <c r="J68" i="6"/>
  <c r="H46" i="6"/>
  <c r="H50" i="6"/>
  <c r="H54" i="6"/>
  <c r="H58" i="6"/>
  <c r="H47" i="6"/>
  <c r="H51" i="6"/>
  <c r="H55" i="6"/>
  <c r="H59" i="6"/>
  <c r="H52" i="6"/>
  <c r="H60" i="6"/>
  <c r="H64" i="6"/>
  <c r="H68" i="6"/>
  <c r="H49" i="6"/>
  <c r="H48" i="6"/>
  <c r="H71" i="6"/>
  <c r="H45" i="6"/>
  <c r="H56" i="6"/>
  <c r="H57" i="6"/>
  <c r="H65" i="6"/>
  <c r="H66" i="6"/>
  <c r="H67" i="6"/>
  <c r="H69" i="6"/>
  <c r="H53" i="6"/>
  <c r="H61" i="6"/>
  <c r="H62" i="6"/>
  <c r="H63" i="6"/>
  <c r="H70" i="6"/>
  <c r="F48" i="6"/>
  <c r="F52" i="6"/>
  <c r="F56" i="6"/>
  <c r="F60" i="6"/>
  <c r="F45" i="6"/>
  <c r="F49" i="6"/>
  <c r="F53" i="6"/>
  <c r="F57" i="6"/>
  <c r="F46" i="6"/>
  <c r="F54" i="6"/>
  <c r="F62" i="6"/>
  <c r="F66" i="6"/>
  <c r="F51" i="6"/>
  <c r="F58" i="6"/>
  <c r="F59" i="6"/>
  <c r="F63" i="6"/>
  <c r="F64" i="6"/>
  <c r="F65" i="6"/>
  <c r="F70" i="6"/>
  <c r="F47" i="6"/>
  <c r="F67" i="6"/>
  <c r="F68" i="6"/>
  <c r="F69" i="6"/>
  <c r="F55" i="6"/>
  <c r="F61" i="6"/>
  <c r="F71" i="6"/>
  <c r="F50" i="6"/>
  <c r="D46" i="6"/>
  <c r="D50" i="6"/>
  <c r="D54" i="6"/>
  <c r="D58" i="6"/>
  <c r="D47" i="6"/>
  <c r="D51" i="6"/>
  <c r="D55" i="6"/>
  <c r="D59" i="6"/>
  <c r="D48" i="6"/>
  <c r="D56" i="6"/>
  <c r="D64" i="6"/>
  <c r="D68" i="6"/>
  <c r="D45" i="6"/>
  <c r="D52" i="6"/>
  <c r="D53" i="6"/>
  <c r="D57" i="6"/>
  <c r="D60" i="6"/>
  <c r="D61" i="6"/>
  <c r="D62" i="6"/>
  <c r="D71" i="6"/>
  <c r="D49" i="6"/>
  <c r="D69" i="6"/>
  <c r="D44" i="6"/>
  <c r="D65" i="6"/>
  <c r="D66" i="6"/>
  <c r="D67" i="6"/>
  <c r="D70" i="6"/>
  <c r="D63" i="6"/>
  <c r="B46" i="6"/>
  <c r="B53" i="6"/>
  <c r="B52" i="6"/>
  <c r="B71" i="6"/>
  <c r="B70" i="6"/>
  <c r="B63" i="6"/>
  <c r="B58" i="6"/>
  <c r="B61" i="6"/>
  <c r="B60" i="6"/>
  <c r="B55" i="6"/>
  <c r="B66" i="6"/>
  <c r="B51" i="6"/>
  <c r="B49" i="6"/>
  <c r="B65" i="6"/>
  <c r="B48" i="6"/>
  <c r="B64" i="6"/>
  <c r="B67" i="6"/>
  <c r="B59" i="6"/>
  <c r="B54" i="6"/>
  <c r="B45" i="6"/>
  <c r="B68" i="6"/>
  <c r="B56" i="6"/>
  <c r="B47" i="6"/>
  <c r="B62" i="6"/>
  <c r="B50" i="6"/>
  <c r="B69" i="6"/>
  <c r="B57" i="6"/>
  <c r="L43" i="7"/>
  <c r="D43" i="7"/>
  <c r="P44" i="6"/>
  <c r="J44" i="6"/>
  <c r="H44" i="6"/>
  <c r="F44" i="6"/>
  <c r="K44" i="6"/>
  <c r="I44" i="6"/>
  <c r="G44" i="6"/>
  <c r="B44" i="6"/>
  <c r="E44" i="6"/>
  <c r="M43" i="7"/>
  <c r="O43" i="7"/>
  <c r="N43" i="7"/>
  <c r="F43" i="7"/>
  <c r="S44" i="6"/>
  <c r="E43" i="7"/>
  <c r="R44" i="6"/>
  <c r="P43" i="7"/>
  <c r="Q44" i="6"/>
  <c r="K43" i="7"/>
  <c r="R43" i="7"/>
  <c r="J43" i="7"/>
  <c r="H43" i="7"/>
  <c r="Q43" i="7"/>
  <c r="I43" i="7"/>
  <c r="G43" i="7"/>
  <c r="U34" i="1"/>
  <c r="B34" i="6"/>
  <c r="K34" i="7"/>
  <c r="L34" i="7"/>
  <c r="H34" i="7"/>
  <c r="H34" i="6"/>
  <c r="J34" i="6"/>
  <c r="O34" i="6"/>
  <c r="Q34" i="6"/>
  <c r="S34" i="6"/>
  <c r="M34" i="6"/>
  <c r="G34" i="6"/>
  <c r="N34" i="6"/>
  <c r="C34" i="6"/>
  <c r="K34" i="6"/>
  <c r="P34" i="6"/>
  <c r="D34" i="6"/>
  <c r="F34" i="6"/>
  <c r="L34" i="6"/>
  <c r="I34" i="6"/>
  <c r="E34" i="6"/>
  <c r="R34" i="6"/>
  <c r="U34" i="6"/>
  <c r="T34" i="6"/>
  <c r="W34" i="1"/>
  <c r="V34" i="1"/>
  <c r="F34" i="7"/>
  <c r="R34" i="7"/>
  <c r="N34" i="7"/>
  <c r="P34" i="7"/>
  <c r="O34" i="7"/>
  <c r="I34" i="7"/>
  <c r="M34" i="7"/>
  <c r="Q34" i="7"/>
  <c r="G34" i="7"/>
  <c r="J34" i="7"/>
  <c r="E34" i="7"/>
  <c r="D34" i="7"/>
  <c r="C34" i="7"/>
  <c r="X70" i="7" l="1"/>
  <c r="X65" i="7"/>
  <c r="Y65" i="7" s="1"/>
  <c r="X54" i="7"/>
  <c r="Y54" i="7" s="1"/>
  <c r="X58" i="7"/>
  <c r="X51" i="7"/>
  <c r="Y51" i="7" s="1"/>
  <c r="X62" i="7"/>
  <c r="Y62" i="7" s="1"/>
  <c r="X50" i="7"/>
  <c r="Y50" i="7" s="1"/>
  <c r="X44" i="7"/>
  <c r="Y44" i="7" s="1"/>
  <c r="X48" i="7"/>
  <c r="X61" i="7"/>
  <c r="Y61" i="7" s="1"/>
  <c r="X53" i="7"/>
  <c r="Y53" i="7" s="1"/>
  <c r="X59" i="7"/>
  <c r="X55" i="7"/>
  <c r="X52" i="7"/>
  <c r="Y52" i="7" s="1"/>
  <c r="X45" i="7"/>
  <c r="Y45" i="7" s="1"/>
  <c r="X43" i="7"/>
  <c r="Y43" i="7" s="1"/>
  <c r="X49" i="7"/>
  <c r="X69" i="7"/>
  <c r="Y69" i="7" s="1"/>
  <c r="X63" i="7"/>
  <c r="Y63" i="7" s="1"/>
  <c r="X46" i="7"/>
  <c r="Y46" i="7" s="1"/>
  <c r="X67" i="7"/>
  <c r="Y67" i="7" s="1"/>
  <c r="X47" i="7"/>
  <c r="Y47" i="7" s="1"/>
  <c r="X64" i="7"/>
  <c r="Y64" i="7" s="1"/>
  <c r="X60" i="7"/>
  <c r="Y60" i="7" s="1"/>
  <c r="X68" i="7"/>
  <c r="Y68" i="7" s="1"/>
  <c r="X66" i="7"/>
  <c r="Y66" i="7" s="1"/>
  <c r="X57" i="7"/>
  <c r="Y57" i="7" s="1"/>
  <c r="X56" i="7"/>
  <c r="Y56" i="7" s="1"/>
  <c r="X44" i="6"/>
  <c r="Y44" i="6" s="1"/>
  <c r="X54" i="6"/>
  <c r="Y54" i="6" s="1"/>
  <c r="X49" i="6"/>
  <c r="Y49" i="6" s="1"/>
  <c r="X61" i="6"/>
  <c r="Y61" i="6" s="1"/>
  <c r="B93" i="6" s="1"/>
  <c r="X58" i="6"/>
  <c r="Y58" i="6" s="1"/>
  <c r="X66" i="6"/>
  <c r="Y66" i="6" s="1"/>
  <c r="X57" i="6"/>
  <c r="Y57" i="6" s="1"/>
  <c r="X46" i="6"/>
  <c r="Y46" i="6" s="1"/>
  <c r="B78" i="6" s="1"/>
  <c r="X50" i="6"/>
  <c r="Y50" i="6" s="1"/>
  <c r="X55" i="6"/>
  <c r="Y55" i="6" s="1"/>
  <c r="X52" i="6"/>
  <c r="Y52" i="6" s="1"/>
  <c r="B84" i="6" s="1"/>
  <c r="X68" i="6"/>
  <c r="Y68" i="6" s="1"/>
  <c r="X71" i="6"/>
  <c r="Y71" i="6" s="1"/>
  <c r="X59" i="6"/>
  <c r="Y59" i="6" s="1"/>
  <c r="X62" i="6"/>
  <c r="Y62" i="6" s="1"/>
  <c r="X51" i="6"/>
  <c r="Y51" i="6" s="1"/>
  <c r="X56" i="6"/>
  <c r="Y56" i="6" s="1"/>
  <c r="B88" i="6" s="1"/>
  <c r="X60" i="6"/>
  <c r="Y60" i="6" s="1"/>
  <c r="B92" i="6" s="1"/>
  <c r="X53" i="6"/>
  <c r="Y53" i="6" s="1"/>
  <c r="X47" i="6"/>
  <c r="Y47" i="6" s="1"/>
  <c r="X45" i="6"/>
  <c r="Y45" i="6" s="1"/>
  <c r="X64" i="6"/>
  <c r="Y64" i="6" s="1"/>
  <c r="B96" i="6" s="1"/>
  <c r="X70" i="6"/>
  <c r="Y70" i="6" s="1"/>
  <c r="X63" i="6"/>
  <c r="Y63" i="6" s="1"/>
  <c r="X48" i="6"/>
  <c r="Y48" i="6" s="1"/>
  <c r="B80" i="6" s="1"/>
  <c r="X65" i="6"/>
  <c r="Y65" i="6" s="1"/>
  <c r="B97" i="6" s="1"/>
  <c r="X67" i="6"/>
  <c r="Y67" i="6" s="1"/>
  <c r="X69" i="6"/>
  <c r="Y69" i="6" s="1"/>
  <c r="Y70" i="7"/>
  <c r="Y49" i="7"/>
  <c r="Y58" i="7"/>
  <c r="Y48" i="7"/>
  <c r="Y55" i="7"/>
  <c r="Y59" i="7"/>
  <c r="Y73" i="6" l="1"/>
  <c r="Z64" i="6" s="1"/>
  <c r="B76" i="6"/>
  <c r="Y72" i="7"/>
  <c r="Z64" i="7" s="1"/>
  <c r="B98" i="6"/>
  <c r="B103" i="6"/>
  <c r="B81" i="6"/>
  <c r="B77" i="6"/>
  <c r="B85" i="6"/>
  <c r="B99" i="6"/>
  <c r="B101" i="6"/>
  <c r="B82" i="6"/>
  <c r="B86" i="6"/>
  <c r="B94" i="6"/>
  <c r="B83" i="6"/>
  <c r="B79" i="6"/>
  <c r="B95" i="6"/>
  <c r="B102" i="6"/>
  <c r="B89" i="6"/>
  <c r="B100" i="6"/>
  <c r="B90" i="6"/>
  <c r="B91" i="6"/>
  <c r="B87" i="6"/>
  <c r="Z2" i="8"/>
  <c r="D21" i="9" s="1"/>
  <c r="X29" i="8"/>
  <c r="X16" i="8"/>
  <c r="X18" i="8"/>
  <c r="X4" i="8"/>
  <c r="X19" i="8"/>
  <c r="X20" i="8"/>
  <c r="X12" i="8"/>
  <c r="X22" i="8"/>
  <c r="X13" i="8"/>
  <c r="X15" i="8"/>
  <c r="X5" i="8"/>
  <c r="X7" i="8"/>
  <c r="X24" i="8"/>
  <c r="X8" i="8"/>
  <c r="X11" i="8"/>
  <c r="X3" i="8"/>
  <c r="X25" i="8"/>
  <c r="X10" i="8"/>
  <c r="X23" i="8"/>
  <c r="X14" i="8"/>
  <c r="X27" i="8"/>
  <c r="X26" i="8"/>
  <c r="X9" i="8"/>
  <c r="X28" i="8"/>
  <c r="X17" i="8"/>
  <c r="X6" i="8"/>
  <c r="X21" i="8"/>
  <c r="Z21" i="8" s="1"/>
  <c r="D3" i="9" s="1"/>
  <c r="AA3" i="8" l="1"/>
  <c r="Z3" i="8"/>
  <c r="AC3" i="8"/>
  <c r="AB3" i="8"/>
  <c r="Z45" i="6"/>
  <c r="Z49" i="6"/>
  <c r="Z52" i="6"/>
  <c r="Z63" i="6"/>
  <c r="Z67" i="6"/>
  <c r="C99" i="6" s="1"/>
  <c r="Z55" i="6"/>
  <c r="Z58" i="6"/>
  <c r="Z66" i="6"/>
  <c r="Z71" i="6"/>
  <c r="Z68" i="6"/>
  <c r="Z54" i="6"/>
  <c r="C86" i="6" s="1"/>
  <c r="Z46" i="6"/>
  <c r="Z70" i="6"/>
  <c r="Z57" i="6"/>
  <c r="Z61" i="6"/>
  <c r="Z56" i="6"/>
  <c r="Z65" i="6"/>
  <c r="Z60" i="6"/>
  <c r="Z53" i="6"/>
  <c r="Z48" i="6"/>
  <c r="Z44" i="6"/>
  <c r="Z59" i="6"/>
  <c r="C91" i="6" s="1"/>
  <c r="Z47" i="6"/>
  <c r="Z50" i="6"/>
  <c r="Z51" i="6"/>
  <c r="Z62" i="6"/>
  <c r="Z69" i="6"/>
  <c r="Z52" i="7"/>
  <c r="Z58" i="7"/>
  <c r="Z57" i="7"/>
  <c r="Z65" i="7"/>
  <c r="Z53" i="7"/>
  <c r="Z56" i="7"/>
  <c r="Z63" i="7"/>
  <c r="Z67" i="7"/>
  <c r="Z62" i="7"/>
  <c r="Z68" i="7"/>
  <c r="Z69" i="7"/>
  <c r="Z70" i="7"/>
  <c r="Z49" i="7"/>
  <c r="Z46" i="7"/>
  <c r="Z47" i="7"/>
  <c r="Z45" i="7"/>
  <c r="Z44" i="7"/>
  <c r="Z59" i="7"/>
  <c r="Z61" i="7"/>
  <c r="Z48" i="7"/>
  <c r="Z43" i="7"/>
  <c r="Z50" i="7"/>
  <c r="Z54" i="7"/>
  <c r="Z51" i="7"/>
  <c r="Z60" i="7"/>
  <c r="Z66" i="7"/>
  <c r="Z55" i="7"/>
  <c r="C96" i="6"/>
  <c r="AA2" i="8"/>
  <c r="Z17" i="8"/>
  <c r="D24" i="9" s="1"/>
  <c r="AA17" i="8"/>
  <c r="Z25" i="8"/>
  <c r="D15" i="9" s="1"/>
  <c r="AA25" i="8"/>
  <c r="Z13" i="8"/>
  <c r="D2" i="9" s="1"/>
  <c r="AA13" i="8"/>
  <c r="AA21" i="8"/>
  <c r="Z14" i="8"/>
  <c r="D10" i="9" s="1"/>
  <c r="AA14" i="8"/>
  <c r="Z22" i="8"/>
  <c r="D9" i="9" s="1"/>
  <c r="AA22" i="8"/>
  <c r="Z29" i="8"/>
  <c r="D8" i="9" s="1"/>
  <c r="AA29" i="8"/>
  <c r="D29" i="9"/>
  <c r="AA11" i="8"/>
  <c r="Z19" i="8"/>
  <c r="D22" i="9" s="1"/>
  <c r="AA19" i="8"/>
  <c r="Z27" i="8"/>
  <c r="D26" i="9" s="1"/>
  <c r="AA27" i="8"/>
  <c r="Z24" i="8"/>
  <c r="D5" i="9" s="1"/>
  <c r="AA24" i="8"/>
  <c r="Z18" i="8"/>
  <c r="D11" i="9" s="1"/>
  <c r="AA18" i="8"/>
  <c r="Z28" i="8"/>
  <c r="D4" i="9" s="1"/>
  <c r="AA28" i="8"/>
  <c r="D16" i="9"/>
  <c r="Z7" i="8"/>
  <c r="D7" i="9" s="1"/>
  <c r="AA7" i="8"/>
  <c r="Z20" i="8"/>
  <c r="D28" i="9" s="1"/>
  <c r="AA20" i="8"/>
  <c r="Z16" i="8"/>
  <c r="D19" i="9" s="1"/>
  <c r="AA16" i="8"/>
  <c r="Z9" i="8"/>
  <c r="D20" i="9" s="1"/>
  <c r="AA9" i="8"/>
  <c r="Z23" i="8"/>
  <c r="D6" i="9" s="1"/>
  <c r="AA23" i="8"/>
  <c r="Z5" i="8"/>
  <c r="D25" i="9" s="1"/>
  <c r="AA5" i="8"/>
  <c r="Z12" i="8"/>
  <c r="D17" i="9" s="1"/>
  <c r="AA12" i="8"/>
  <c r="Z6" i="8"/>
  <c r="D18" i="9" s="1"/>
  <c r="AA6" i="8"/>
  <c r="Z26" i="8"/>
  <c r="D14" i="9" s="1"/>
  <c r="AA26" i="8"/>
  <c r="Z10" i="8"/>
  <c r="D12" i="9" s="1"/>
  <c r="AA10" i="8"/>
  <c r="Z8" i="8"/>
  <c r="D27" i="9" s="1"/>
  <c r="AA8" i="8"/>
  <c r="Z15" i="8"/>
  <c r="D23" i="9" s="1"/>
  <c r="AA15" i="8"/>
  <c r="Z4" i="8"/>
  <c r="D13" i="9" s="1"/>
  <c r="AA4" i="8"/>
  <c r="J2" i="9" l="1"/>
  <c r="I2" i="9"/>
  <c r="Z74" i="6"/>
  <c r="AA64" i="6" s="1"/>
  <c r="D96" i="6" s="1"/>
  <c r="H24" i="9" s="1"/>
  <c r="C92" i="6"/>
  <c r="C87" i="6"/>
  <c r="C100" i="6"/>
  <c r="C77" i="6"/>
  <c r="C89" i="6"/>
  <c r="C81" i="6"/>
  <c r="C84" i="6"/>
  <c r="C88" i="6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Z73" i="7"/>
  <c r="AA43" i="7" s="1"/>
  <c r="B77" i="7" s="1"/>
  <c r="F7" i="9" s="1"/>
  <c r="L2" i="9" l="1"/>
  <c r="K2" i="9"/>
  <c r="AA55" i="6"/>
  <c r="D87" i="6" s="1"/>
  <c r="H7" i="9" s="1"/>
  <c r="AA57" i="6"/>
  <c r="D89" i="6" s="1"/>
  <c r="H26" i="9" s="1"/>
  <c r="AA59" i="6"/>
  <c r="D91" i="6" s="1"/>
  <c r="H20" i="9" s="1"/>
  <c r="AA52" i="6"/>
  <c r="D84" i="6" s="1"/>
  <c r="H13" i="9" s="1"/>
  <c r="AA63" i="6"/>
  <c r="D95" i="6" s="1"/>
  <c r="H10" i="9" s="1"/>
  <c r="AA46" i="6"/>
  <c r="D78" i="6" s="1"/>
  <c r="H19" i="9" s="1"/>
  <c r="AA48" i="6"/>
  <c r="D80" i="6" s="1"/>
  <c r="H28" i="9" s="1"/>
  <c r="AA45" i="6"/>
  <c r="D77" i="6" s="1"/>
  <c r="H22" i="9" s="1"/>
  <c r="AA71" i="6"/>
  <c r="D103" i="6" s="1"/>
  <c r="H4" i="9" s="1"/>
  <c r="AA61" i="6"/>
  <c r="D93" i="6" s="1"/>
  <c r="H29" i="9" s="1"/>
  <c r="AA47" i="6"/>
  <c r="D79" i="6" s="1"/>
  <c r="H17" i="9" s="1"/>
  <c r="AA44" i="6"/>
  <c r="D76" i="6" s="1"/>
  <c r="H12" i="9" s="1"/>
  <c r="AA68" i="6"/>
  <c r="D100" i="6" s="1"/>
  <c r="H6" i="9" s="1"/>
  <c r="AA60" i="6"/>
  <c r="D92" i="6" s="1"/>
  <c r="H18" i="9" s="1"/>
  <c r="AA58" i="6"/>
  <c r="D90" i="6" s="1"/>
  <c r="H27" i="9" s="1"/>
  <c r="AA66" i="6"/>
  <c r="D98" i="6" s="1"/>
  <c r="H14" i="9" s="1"/>
  <c r="AA56" i="6"/>
  <c r="D88" i="6" s="1"/>
  <c r="H11" i="9" s="1"/>
  <c r="AA50" i="6"/>
  <c r="D82" i="6" s="1"/>
  <c r="H15" i="9" s="1"/>
  <c r="AA67" i="6"/>
  <c r="D99" i="6" s="1"/>
  <c r="H2" i="9" s="1"/>
  <c r="AA70" i="6"/>
  <c r="D102" i="6" s="1"/>
  <c r="H8" i="9" s="1"/>
  <c r="AA51" i="6"/>
  <c r="D83" i="6" s="1"/>
  <c r="H21" i="9" s="1"/>
  <c r="AA49" i="6"/>
  <c r="D81" i="6" s="1"/>
  <c r="H3" i="9" s="1"/>
  <c r="AA62" i="6"/>
  <c r="D94" i="6" s="1"/>
  <c r="H5" i="9" s="1"/>
  <c r="AA54" i="6"/>
  <c r="D86" i="6" s="1"/>
  <c r="H25" i="9" s="1"/>
  <c r="AA53" i="6"/>
  <c r="D85" i="6" s="1"/>
  <c r="H9" i="9" s="1"/>
  <c r="AA69" i="6"/>
  <c r="D101" i="6" s="1"/>
  <c r="H16" i="9" s="1"/>
  <c r="AA65" i="6"/>
  <c r="D97" i="6" s="1"/>
  <c r="H23" i="9" s="1"/>
  <c r="AA49" i="7"/>
  <c r="B83" i="7" s="1"/>
  <c r="F21" i="9" s="1"/>
  <c r="AA67" i="7"/>
  <c r="B101" i="7" s="1"/>
  <c r="F18" i="9" s="1"/>
  <c r="AA70" i="7"/>
  <c r="B104" i="7" s="1"/>
  <c r="F9" i="9" s="1"/>
  <c r="AA59" i="7"/>
  <c r="B93" i="7" s="1"/>
  <c r="F25" i="9" s="1"/>
  <c r="AA63" i="7"/>
  <c r="B97" i="7" s="1"/>
  <c r="F20" i="9" s="1"/>
  <c r="AA53" i="7"/>
  <c r="B87" i="7" s="1"/>
  <c r="F14" i="9" s="1"/>
  <c r="AA55" i="7"/>
  <c r="B89" i="7" s="1"/>
  <c r="F12" i="9" s="1"/>
  <c r="AA47" i="7"/>
  <c r="B81" i="7" s="1"/>
  <c r="F15" i="9" s="1"/>
  <c r="AA58" i="7"/>
  <c r="B92" i="7" s="1"/>
  <c r="F28" i="9" s="1"/>
  <c r="AA50" i="7"/>
  <c r="B84" i="7" s="1"/>
  <c r="F27" i="9" s="1"/>
  <c r="AA56" i="7"/>
  <c r="B90" i="7" s="1"/>
  <c r="F29" i="9" s="1"/>
  <c r="AA62" i="7"/>
  <c r="B96" i="7" s="1"/>
  <c r="F3" i="9" s="1"/>
  <c r="AA69" i="7"/>
  <c r="B103" i="7" s="1"/>
  <c r="F5" i="9" s="1"/>
  <c r="AA45" i="7"/>
  <c r="B79" i="7" s="1"/>
  <c r="F24" i="9" s="1"/>
  <c r="AA65" i="7"/>
  <c r="B99" i="7" s="1"/>
  <c r="F10" i="9" s="1"/>
  <c r="AA52" i="7"/>
  <c r="B86" i="7" s="1"/>
  <c r="F2" i="9" s="1"/>
  <c r="AA66" i="7"/>
  <c r="B100" i="7" s="1"/>
  <c r="F22" i="9" s="1"/>
  <c r="AA68" i="7"/>
  <c r="B102" i="7" s="1"/>
  <c r="F11" i="9" s="1"/>
  <c r="AA44" i="7"/>
  <c r="B78" i="7" s="1"/>
  <c r="F19" i="9" s="1"/>
  <c r="AA64" i="7"/>
  <c r="B98" i="7" s="1"/>
  <c r="F8" i="9" s="1"/>
  <c r="AA51" i="7"/>
  <c r="B85" i="7" s="1"/>
  <c r="F13" i="9" s="1"/>
  <c r="AA54" i="7"/>
  <c r="B88" i="7" s="1"/>
  <c r="F6" i="9" s="1"/>
  <c r="AA46" i="7"/>
  <c r="B80" i="7" s="1"/>
  <c r="F23" i="9" s="1"/>
  <c r="AA57" i="7"/>
  <c r="B91" i="7" s="1"/>
  <c r="F26" i="9" s="1"/>
  <c r="AA61" i="7"/>
  <c r="B95" i="7" s="1"/>
  <c r="F4" i="9" s="1"/>
  <c r="AA60" i="7"/>
  <c r="B94" i="7" s="1"/>
  <c r="F17" i="9" s="1"/>
  <c r="AA48" i="7"/>
  <c r="B82" i="7" s="1"/>
  <c r="F16" i="9" s="1"/>
  <c r="J3" i="9" l="1"/>
  <c r="I3" i="9"/>
  <c r="J4" i="9"/>
  <c r="I4" i="9"/>
  <c r="L4" i="9" l="1"/>
  <c r="K4" i="9"/>
  <c r="L3" i="9"/>
  <c r="K3" i="9"/>
</calcChain>
</file>

<file path=xl/sharedStrings.xml><?xml version="1.0" encoding="utf-8"?>
<sst xmlns="http://schemas.openxmlformats.org/spreadsheetml/2006/main" count="491" uniqueCount="167">
  <si>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</si>
  <si>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</si>
  <si>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</si>
  <si>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</si>
  <si>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</si>
  <si>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</si>
  <si>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</si>
  <si>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</si>
  <si>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</si>
  <si>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</si>
  <si>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</si>
  <si>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</si>
  <si>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</si>
  <si>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</si>
  <si>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</si>
  <si>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</si>
  <si>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</si>
  <si>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</si>
  <si>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</si>
  <si>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</si>
  <si>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</si>
  <si>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</si>
  <si>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</si>
  <si>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</si>
  <si>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</si>
  <si>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</si>
  <si>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</si>
  <si>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</si>
  <si>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</si>
  <si>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</si>
  <si>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</si>
  <si>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</si>
  <si>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</si>
  <si>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</si>
  <si>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</si>
  <si>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</si>
  <si>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</si>
  <si>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</si>
  <si>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</si>
  <si>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</si>
  <si>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</si>
  <si>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</si>
  <si>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</si>
  <si>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</si>
  <si>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</si>
  <si>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</si>
  <si>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</si>
  <si>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</si>
  <si>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</si>
  <si>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</si>
  <si>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</si>
  <si>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</si>
  <si>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</si>
  <si>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</si>
  <si>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</si>
  <si>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</si>
  <si>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</si>
  <si>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</si>
  <si>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</si>
  <si>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</si>
  <si>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</si>
  <si>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</si>
  <si>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</si>
  <si>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</si>
  <si>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</si>
  <si>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</si>
  <si>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</si>
  <si>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</si>
  <si>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</si>
  <si>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</si>
  <si>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</si>
  <si>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</si>
  <si>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</si>
  <si>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</si>
  <si>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</si>
  <si>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</si>
  <si>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</si>
  <si>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</si>
  <si>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</si>
  <si>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</si>
  <si>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</si>
  <si>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</si>
  <si>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</si>
  <si>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</si>
  <si>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</si>
  <si>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</si>
  <si>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</si>
  <si>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</si>
  <si>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</si>
  <si>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</si>
  <si>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</si>
  <si>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</si>
  <si>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</si>
  <si>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</si>
  <si>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</si>
  <si>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</si>
  <si>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</si>
  <si>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</si>
  <si>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</si>
  <si>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</si>
  <si>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</si>
  <si>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</si>
  <si>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</si>
  <si>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</si>
  <si>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</si>
  <si>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</si>
  <si>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</si>
  <si>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</si>
  <si>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</si>
  <si>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</si>
  <si>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</si>
  <si>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</si>
  <si>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</si>
  <si>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</si>
  <si>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</si>
  <si>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</si>
  <si>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</si>
  <si>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</si>
  <si>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</si>
  <si>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</si>
  <si>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</si>
  <si>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</si>
  <si>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</si>
  <si>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</si>
  <si>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</si>
  <si>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</si>
  <si>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</si>
  <si>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</si>
  <si>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</si>
  <si>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</si>
  <si>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</si>
  <si>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</si>
  <si>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</si>
  <si>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c3</t>
  </si>
  <si>
    <t>ES</t>
  </si>
  <si>
    <t>PL</t>
  </si>
  <si>
    <t>LT</t>
  </si>
  <si>
    <t>GB</t>
  </si>
  <si>
    <t>SK</t>
  </si>
  <si>
    <t>RO</t>
  </si>
  <si>
    <t>CZ</t>
  </si>
  <si>
    <t>IT</t>
  </si>
  <si>
    <t>PO</t>
  </si>
  <si>
    <t>NL</t>
  </si>
  <si>
    <t>LV</t>
  </si>
  <si>
    <t>FI</t>
  </si>
  <si>
    <t>BG</t>
  </si>
  <si>
    <t>SE</t>
  </si>
  <si>
    <t>SI</t>
  </si>
  <si>
    <t>BE</t>
  </si>
  <si>
    <t>GR</t>
  </si>
  <si>
    <t>CY</t>
  </si>
  <si>
    <t>EE</t>
  </si>
  <si>
    <t>AT</t>
  </si>
  <si>
    <t>MT</t>
  </si>
  <si>
    <t>IE</t>
  </si>
  <si>
    <t>LU</t>
  </si>
  <si>
    <t>HR</t>
  </si>
  <si>
    <t>HU</t>
  </si>
  <si>
    <t>DE</t>
  </si>
  <si>
    <t>DK</t>
  </si>
  <si>
    <t>FR</t>
  </si>
  <si>
    <t>symbolh</t>
  </si>
  <si>
    <t>p1</t>
  </si>
  <si>
    <t>p2</t>
  </si>
  <si>
    <t>NA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</si>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</sst>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3" borderId="0" xfId="0" applyFont="1" applyFill="1"/>
    <xf numFmtId="2" fontId="3" fillId="3" borderId="0" xfId="0" applyNumberFormat="1" applyFont="1" applyFill="1"/>
    <xf numFmtId="2" fontId="3" fillId="0" borderId="0" xfId="0" applyNumberFormat="1" applyFont="1"/>
    <xf numFmtId="164" fontId="3" fillId="0" borderId="0" xfId="0" applyNumberFormat="1" applyFont="1"/>
    <xf numFmtId="2" fontId="0" fillId="2" borderId="0" xfId="0" applyNumberFormat="1" applyFill="1"/>
    <xf numFmtId="0" fontId="0" fillId="0" borderId="0" xfId="0" applyFont="1"/>
    <xf numFmtId="0" fontId="2" fillId="2" borderId="0" xfId="0" applyFont="1" applyFill="1"/>
    <xf numFmtId="0" fontId="5" fillId="0" borderId="0" xfId="0" applyFont="1" applyAlignment="1">
      <alignment vertical="center"/>
    </xf>
    <xf numFmtId="2" fontId="2" fillId="2" borderId="0" xfId="0" applyNumberFormat="1" applyFont="1" applyFill="1"/>
    <xf numFmtId="0" fontId="2" fillId="3" borderId="0" xfId="0" applyFont="1" applyFill="1"/>
    <xf numFmtId="164" fontId="2" fillId="0" borderId="0" xfId="0" applyNumberFormat="1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  <cell r="G2" t="str">
            <v>Połowy w regionach rybackich (tys.ton)</v>
          </cell>
          <cell r="I2" t="str">
            <v>Zależność energetyczna (%)</v>
          </cell>
          <cell r="J2" t="str">
            <v>Indeks emisji gazów cieplarnianych (rok 2000=100)</v>
          </cell>
          <cell r="K2" t="str">
            <v>Emisja tlenków siarki (kg/osoba)</v>
          </cell>
          <cell r="L2" t="str">
            <v>Emisja cząstek stałych (kg/osoba)</v>
          </cell>
          <cell r="M2" t="str">
            <v>Zanieczyszczenie hałasem (% ludności)</v>
          </cell>
          <cell r="N2" t="str">
            <v>Konsumpcja surowców (ton/osoba)</v>
          </cell>
          <cell r="O2" t="str">
            <v>Zużycie nawozów (kg/ha)</v>
          </cell>
          <cell r="P2" t="str">
            <v>Odpady komunalne (kg/osoba)</v>
          </cell>
          <cell r="Q2" t="str">
            <v>Odnawialna energia elektryczna (%konsumpcji prądu)</v>
          </cell>
          <cell r="R2" t="str">
            <v>Krajowa konsumpcja biomasy (100 tys. ton ekwiwalentu oleju)</v>
          </cell>
          <cell r="S2" t="str">
            <v>Uprawy ekologiczne (% użytków rolnych)</v>
          </cell>
          <cell r="U2" t="str">
            <v>Wydatki na ochronę środoiwska (% PKB)</v>
          </cell>
          <cell r="V2" t="str">
            <v>Dochody z podatków środoiwskowych (% PKB)</v>
          </cell>
          <cell r="W2" t="str">
            <v>Indeks eko-innowacyjnosci (śr krajów UE=100)</v>
          </cell>
          <cell r="X2" t="str">
            <v>Patenty związane z recyklingiem i surowcami wtórnymi  (liczba)</v>
          </cell>
          <cell r="Y2" t="str">
            <v>Wydatki publiczne na badania i rozwój dotyczące środowiska (% PKB)</v>
          </cell>
          <cell r="Z2" t="str">
            <v>Stopa bezrobocia ludzi młodych w wieku 15-24 lata, obliczona jako udział (%) w całkowitej populacji w tej samej grupie wiekowej</v>
          </cell>
          <cell r="AA2" t="str">
            <v>Osoby zagrożone ubóstwem lub wykluczeniem społecznym</v>
          </cell>
          <cell r="AB2" t="str">
            <v>Zatrudnienie w sektorze dóbr i usług środowiskowych (ekwiwalent pełnego czasu pracy ∙〖10〗^(-3); FTE)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I2">
            <v>15</v>
          </cell>
        </row>
        <row r="3">
          <cell r="I3">
            <v>13</v>
          </cell>
        </row>
        <row r="4">
          <cell r="I4">
            <v>34</v>
          </cell>
        </row>
        <row r="5">
          <cell r="I5">
            <v>37</v>
          </cell>
        </row>
        <row r="6">
          <cell r="I6">
            <v>28</v>
          </cell>
        </row>
        <row r="7">
          <cell r="I7">
            <v>14</v>
          </cell>
        </row>
        <row r="8">
          <cell r="I8">
            <v>8</v>
          </cell>
        </row>
        <row r="9">
          <cell r="I9">
            <v>18</v>
          </cell>
        </row>
        <row r="10">
          <cell r="I10">
            <v>14</v>
          </cell>
        </row>
        <row r="11">
          <cell r="I11">
            <v>13</v>
          </cell>
        </row>
        <row r="12">
          <cell r="I12">
            <v>27</v>
          </cell>
        </row>
        <row r="13">
          <cell r="I13">
            <v>27</v>
          </cell>
        </row>
        <row r="14">
          <cell r="I14">
            <v>13</v>
          </cell>
        </row>
        <row r="15">
          <cell r="I15">
            <v>13</v>
          </cell>
        </row>
        <row r="16">
          <cell r="I16">
            <v>12</v>
          </cell>
        </row>
        <row r="17">
          <cell r="I17">
            <v>18</v>
          </cell>
        </row>
        <row r="18">
          <cell r="I18">
            <v>12</v>
          </cell>
        </row>
        <row r="19">
          <cell r="I19">
            <v>13</v>
          </cell>
        </row>
        <row r="20">
          <cell r="I20">
            <v>15</v>
          </cell>
        </row>
        <row r="21">
          <cell r="I21">
            <v>20</v>
          </cell>
        </row>
        <row r="22">
          <cell r="I22">
            <v>21</v>
          </cell>
        </row>
        <row r="23">
          <cell r="I23">
            <v>23</v>
          </cell>
        </row>
        <row r="24">
          <cell r="I24">
            <v>30</v>
          </cell>
        </row>
        <row r="25">
          <cell r="I25">
            <v>38</v>
          </cell>
        </row>
        <row r="26">
          <cell r="I26">
            <v>14</v>
          </cell>
        </row>
        <row r="27">
          <cell r="I27">
            <v>21</v>
          </cell>
        </row>
        <row r="28">
          <cell r="I28">
            <v>9</v>
          </cell>
        </row>
        <row r="29">
          <cell r="I29">
            <v>19</v>
          </cell>
        </row>
      </sheetData>
      <sheetData sheetId="9">
        <row r="2">
          <cell r="D2">
            <v>42.6</v>
          </cell>
        </row>
      </sheetData>
      <sheetData sheetId="10">
        <row r="2">
          <cell r="C2">
            <v>834.77</v>
          </cell>
        </row>
      </sheetData>
      <sheetData sheetId="11">
        <row r="2">
          <cell r="D2">
            <v>1.7</v>
          </cell>
        </row>
      </sheetData>
      <sheetData sheetId="12">
        <row r="2">
          <cell r="G2">
            <v>124.2</v>
          </cell>
          <cell r="I2">
            <v>128.4</v>
          </cell>
        </row>
        <row r="3">
          <cell r="I3">
            <v>121.3</v>
          </cell>
        </row>
        <row r="4">
          <cell r="I4">
            <v>131</v>
          </cell>
        </row>
        <row r="5">
          <cell r="I5">
            <v>98.3</v>
          </cell>
        </row>
        <row r="6">
          <cell r="I6">
            <v>173.2</v>
          </cell>
        </row>
        <row r="7">
          <cell r="I7">
            <v>159.19999999999999</v>
          </cell>
        </row>
        <row r="8">
          <cell r="I8">
            <v>122.9</v>
          </cell>
        </row>
        <row r="9">
          <cell r="I9">
            <v>95</v>
          </cell>
        </row>
        <row r="10">
          <cell r="I10">
            <v>102.1</v>
          </cell>
        </row>
        <row r="11">
          <cell r="I11">
            <v>131.19999999999999</v>
          </cell>
        </row>
        <row r="12">
          <cell r="I12">
            <v>110.3</v>
          </cell>
        </row>
        <row r="13">
          <cell r="I13">
            <v>209.2</v>
          </cell>
        </row>
        <row r="14">
          <cell r="I14">
            <v>135.69999999999999</v>
          </cell>
        </row>
        <row r="15">
          <cell r="I15">
            <v>180.8</v>
          </cell>
        </row>
        <row r="16">
          <cell r="I16">
            <v>109.7</v>
          </cell>
        </row>
        <row r="17">
          <cell r="I17">
            <v>136.5</v>
          </cell>
        </row>
        <row r="18">
          <cell r="I18">
            <v>136.80000000000001</v>
          </cell>
        </row>
        <row r="19">
          <cell r="I19">
            <v>126.3</v>
          </cell>
        </row>
        <row r="20">
          <cell r="I20">
            <v>126.9</v>
          </cell>
        </row>
        <row r="21">
          <cell r="I21">
            <v>130.5</v>
          </cell>
        </row>
        <row r="22">
          <cell r="I22">
            <v>137.9</v>
          </cell>
        </row>
        <row r="23">
          <cell r="I23">
            <v>63.4</v>
          </cell>
        </row>
        <row r="24">
          <cell r="I24">
            <v>150.9</v>
          </cell>
        </row>
        <row r="25">
          <cell r="I25">
            <v>171.3</v>
          </cell>
        </row>
        <row r="26">
          <cell r="I26">
            <v>103.5</v>
          </cell>
        </row>
        <row r="27">
          <cell r="I27">
            <v>152.80000000000001</v>
          </cell>
        </row>
        <row r="28">
          <cell r="I28">
            <v>160.30000000000001</v>
          </cell>
        </row>
        <row r="29">
          <cell r="I29">
            <v>188.8</v>
          </cell>
        </row>
      </sheetData>
      <sheetData sheetId="13">
        <row r="2">
          <cell r="B2">
            <v>434</v>
          </cell>
          <cell r="I2">
            <v>324</v>
          </cell>
        </row>
        <row r="3">
          <cell r="N3">
            <v>231.76190476190476</v>
          </cell>
        </row>
        <row r="4">
          <cell r="I4">
            <v>25</v>
          </cell>
        </row>
        <row r="5">
          <cell r="I5">
            <v>529</v>
          </cell>
        </row>
        <row r="6">
          <cell r="I6">
            <v>173</v>
          </cell>
        </row>
        <row r="7">
          <cell r="I7">
            <v>10</v>
          </cell>
        </row>
        <row r="8">
          <cell r="N8">
            <v>231.76190476190476</v>
          </cell>
        </row>
        <row r="9">
          <cell r="I9">
            <v>219</v>
          </cell>
        </row>
        <row r="10">
          <cell r="N10">
            <v>231.76190476190476</v>
          </cell>
        </row>
        <row r="11">
          <cell r="I11">
            <v>904</v>
          </cell>
        </row>
        <row r="12">
          <cell r="I12">
            <v>246</v>
          </cell>
        </row>
        <row r="13">
          <cell r="I13">
            <v>64</v>
          </cell>
        </row>
        <row r="14">
          <cell r="I14">
            <v>2</v>
          </cell>
        </row>
        <row r="15">
          <cell r="I15">
            <v>67</v>
          </cell>
        </row>
        <row r="16">
          <cell r="I16">
            <v>116</v>
          </cell>
        </row>
        <row r="17">
          <cell r="I17">
            <v>75</v>
          </cell>
        </row>
        <row r="18">
          <cell r="I18">
            <v>1</v>
          </cell>
        </row>
        <row r="19">
          <cell r="N19">
            <v>231.76190476190473</v>
          </cell>
        </row>
        <row r="20">
          <cell r="I20">
            <v>668</v>
          </cell>
        </row>
        <row r="21">
          <cell r="N21">
            <v>231.76190476190473</v>
          </cell>
        </row>
        <row r="22">
          <cell r="I22">
            <v>195</v>
          </cell>
        </row>
        <row r="23">
          <cell r="I23">
            <v>195</v>
          </cell>
        </row>
        <row r="24">
          <cell r="I24">
            <v>0</v>
          </cell>
        </row>
        <row r="25">
          <cell r="I25">
            <v>2</v>
          </cell>
        </row>
        <row r="26">
          <cell r="I26">
            <v>144</v>
          </cell>
        </row>
        <row r="27">
          <cell r="I27">
            <v>618</v>
          </cell>
        </row>
        <row r="28">
          <cell r="N28">
            <v>231.76190476190473</v>
          </cell>
        </row>
        <row r="29">
          <cell r="I29">
            <v>177</v>
          </cell>
        </row>
      </sheetData>
      <sheetData sheetId="14"/>
      <sheetData sheetId="15">
        <row r="2">
          <cell r="B2">
            <v>72.7</v>
          </cell>
          <cell r="I2">
            <v>61.3</v>
          </cell>
        </row>
        <row r="3">
          <cell r="I3">
            <v>77.400000000000006</v>
          </cell>
        </row>
        <row r="4">
          <cell r="I4">
            <v>37.700000000000003</v>
          </cell>
        </row>
        <row r="5">
          <cell r="I5">
            <v>47.1</v>
          </cell>
        </row>
        <row r="6">
          <cell r="I6">
            <v>96.3</v>
          </cell>
        </row>
        <row r="7">
          <cell r="I7">
            <v>27.7</v>
          </cell>
        </row>
        <row r="8">
          <cell r="I8">
            <v>12.3</v>
          </cell>
        </row>
        <row r="9">
          <cell r="I9">
            <v>11.9</v>
          </cell>
        </row>
        <row r="10">
          <cell r="I10">
            <v>48.6</v>
          </cell>
        </row>
        <row r="11">
          <cell r="I11">
            <v>47.9</v>
          </cell>
        </row>
        <row r="12">
          <cell r="I12">
            <v>62.2</v>
          </cell>
        </row>
        <row r="13">
          <cell r="I13">
            <v>70.400000000000006</v>
          </cell>
        </row>
        <row r="14">
          <cell r="I14">
            <v>25.7</v>
          </cell>
        </row>
        <row r="15">
          <cell r="I15">
            <v>89.1</v>
          </cell>
        </row>
        <row r="16">
          <cell r="I16">
            <v>78.3</v>
          </cell>
        </row>
        <row r="17">
          <cell r="I17">
            <v>97.1</v>
          </cell>
        </row>
        <row r="18">
          <cell r="I18">
            <v>55.9</v>
          </cell>
        </row>
        <row r="19">
          <cell r="I19">
            <v>104.1</v>
          </cell>
        </row>
        <row r="20">
          <cell r="I20">
            <v>62.7</v>
          </cell>
        </row>
        <row r="21">
          <cell r="I21">
            <v>25.6</v>
          </cell>
        </row>
        <row r="22">
          <cell r="I22">
            <v>72.400000000000006</v>
          </cell>
        </row>
        <row r="23">
          <cell r="I23">
            <v>18.5</v>
          </cell>
        </row>
        <row r="24">
          <cell r="I24">
            <v>59.2</v>
          </cell>
        </row>
        <row r="25">
          <cell r="I25">
            <v>46.9</v>
          </cell>
        </row>
        <row r="26">
          <cell r="I26">
            <v>32</v>
          </cell>
        </row>
        <row r="27">
          <cell r="I27">
            <v>49.6</v>
          </cell>
        </row>
        <row r="28">
          <cell r="I28">
            <v>47.1</v>
          </cell>
        </row>
        <row r="29">
          <cell r="I29">
            <v>76.8</v>
          </cell>
        </row>
      </sheetData>
      <sheetData sheetId="16">
        <row r="2">
          <cell r="B2">
            <v>97.8</v>
          </cell>
          <cell r="I2">
            <v>85.8</v>
          </cell>
        </row>
        <row r="3">
          <cell r="I3">
            <v>87</v>
          </cell>
        </row>
        <row r="4">
          <cell r="I4">
            <v>110</v>
          </cell>
        </row>
        <row r="5">
          <cell r="I5">
            <v>93.1</v>
          </cell>
        </row>
        <row r="6">
          <cell r="I6">
            <v>100.6</v>
          </cell>
        </row>
        <row r="7">
          <cell r="I7">
            <v>78.599999999999994</v>
          </cell>
        </row>
        <row r="8">
          <cell r="I8">
            <v>85.1</v>
          </cell>
        </row>
        <row r="9">
          <cell r="I9">
            <v>95</v>
          </cell>
        </row>
        <row r="10">
          <cell r="I10">
            <v>85.3</v>
          </cell>
        </row>
        <row r="11">
          <cell r="I11">
            <v>87.4</v>
          </cell>
        </row>
        <row r="12">
          <cell r="I12">
            <v>93.9</v>
          </cell>
        </row>
        <row r="13">
          <cell r="I13">
            <v>85.4</v>
          </cell>
        </row>
        <row r="14">
          <cell r="I14">
            <v>93.6</v>
          </cell>
        </row>
        <row r="15">
          <cell r="I15">
            <v>88.3</v>
          </cell>
        </row>
        <row r="16">
          <cell r="I16">
            <v>111.6</v>
          </cell>
        </row>
        <row r="17">
          <cell r="I17">
            <v>102.9</v>
          </cell>
        </row>
        <row r="18">
          <cell r="I18">
            <v>85.2</v>
          </cell>
        </row>
        <row r="19">
          <cell r="I19">
            <v>87.9</v>
          </cell>
        </row>
        <row r="20">
          <cell r="I20">
            <v>97.2</v>
          </cell>
        </row>
        <row r="21">
          <cell r="I21">
            <v>91.9</v>
          </cell>
        </row>
        <row r="22">
          <cell r="I22">
            <v>82.7</v>
          </cell>
        </row>
        <row r="23">
          <cell r="I23">
            <v>91.5</v>
          </cell>
        </row>
        <row r="24">
          <cell r="I24">
            <v>87.4</v>
          </cell>
        </row>
        <row r="25">
          <cell r="I25">
            <v>92.7</v>
          </cell>
        </row>
        <row r="26">
          <cell r="I26">
            <v>80.099999999999994</v>
          </cell>
        </row>
        <row r="27">
          <cell r="I27">
            <v>79.8</v>
          </cell>
        </row>
        <row r="28">
          <cell r="I28">
            <v>95.3</v>
          </cell>
        </row>
        <row r="29">
          <cell r="I29">
            <v>85.6</v>
          </cell>
        </row>
      </sheetData>
      <sheetData sheetId="17">
        <row r="2">
          <cell r="B2" t="str">
            <v>:</v>
          </cell>
          <cell r="I2">
            <v>1.8</v>
          </cell>
        </row>
        <row r="3">
          <cell r="I3">
            <v>4</v>
          </cell>
        </row>
        <row r="4">
          <cell r="I4">
            <v>27</v>
          </cell>
        </row>
        <row r="5">
          <cell r="I5">
            <v>4</v>
          </cell>
        </row>
        <row r="6">
          <cell r="I6">
            <v>16</v>
          </cell>
        </row>
        <row r="7">
          <cell r="I7">
            <v>13.2</v>
          </cell>
        </row>
        <row r="8">
          <cell r="I8">
            <v>2.2999999999999998</v>
          </cell>
        </row>
        <row r="9">
          <cell r="I9">
            <v>27.7</v>
          </cell>
        </row>
        <row r="10">
          <cell r="I10">
            <v>8.6999999999999993</v>
          </cell>
        </row>
        <row r="11">
          <cell r="I11">
            <v>3</v>
          </cell>
        </row>
        <row r="12">
          <cell r="I12">
            <v>12.8</v>
          </cell>
        </row>
        <row r="13">
          <cell r="I13">
            <v>5.6</v>
          </cell>
        </row>
        <row r="14">
          <cell r="I14">
            <v>1.8</v>
          </cell>
        </row>
        <row r="15">
          <cell r="I15">
            <v>5.5</v>
          </cell>
        </row>
        <row r="16">
          <cell r="I16">
            <v>6.4</v>
          </cell>
        </row>
        <row r="17">
          <cell r="I17">
            <v>2.8</v>
          </cell>
        </row>
        <row r="18">
          <cell r="I18">
            <v>2</v>
          </cell>
        </row>
        <row r="19">
          <cell r="I19">
            <v>11.8</v>
          </cell>
        </row>
        <row r="20">
          <cell r="I20">
            <v>4.5999999999999996</v>
          </cell>
        </row>
        <row r="21">
          <cell r="I21">
            <v>20</v>
          </cell>
        </row>
        <row r="22">
          <cell r="I22">
            <v>5.2</v>
          </cell>
        </row>
        <row r="23">
          <cell r="I23">
            <v>10.1</v>
          </cell>
        </row>
        <row r="24">
          <cell r="I24">
            <v>10.5</v>
          </cell>
        </row>
        <row r="25">
          <cell r="I25">
            <v>5.6</v>
          </cell>
        </row>
        <row r="26">
          <cell r="I26">
            <v>2.4</v>
          </cell>
        </row>
        <row r="27">
          <cell r="I27">
            <v>3.2</v>
          </cell>
        </row>
        <row r="28">
          <cell r="I28">
            <v>5.9</v>
          </cell>
        </row>
        <row r="29">
          <cell r="I29">
            <v>2.4</v>
          </cell>
        </row>
      </sheetData>
      <sheetData sheetId="18">
        <row r="2">
          <cell r="B2" t="str">
            <v>:</v>
          </cell>
          <cell r="I2">
            <v>3.9</v>
          </cell>
        </row>
        <row r="3">
          <cell r="I3">
            <v>3.8</v>
          </cell>
        </row>
        <row r="4">
          <cell r="I4">
            <v>6.7</v>
          </cell>
        </row>
        <row r="5">
          <cell r="I5">
            <v>7</v>
          </cell>
        </row>
        <row r="6">
          <cell r="I6">
            <v>2.1</v>
          </cell>
        </row>
        <row r="7">
          <cell r="I7">
            <v>3.6</v>
          </cell>
        </row>
        <row r="8">
          <cell r="I8">
            <v>5.6</v>
          </cell>
        </row>
        <row r="9">
          <cell r="I9">
            <v>13.3</v>
          </cell>
        </row>
        <row r="10">
          <cell r="I10">
            <v>8.3000000000000007</v>
          </cell>
        </row>
        <row r="11">
          <cell r="I11">
            <v>4.5</v>
          </cell>
        </row>
        <row r="12">
          <cell r="I12">
            <v>5.8</v>
          </cell>
        </row>
        <row r="13">
          <cell r="I13">
            <v>3.6</v>
          </cell>
        </row>
        <row r="14">
          <cell r="I14">
            <v>1.6</v>
          </cell>
        </row>
        <row r="15">
          <cell r="I15">
            <v>5.5</v>
          </cell>
        </row>
        <row r="16">
          <cell r="I16">
            <v>8.9</v>
          </cell>
        </row>
        <row r="17">
          <cell r="I17">
            <v>4</v>
          </cell>
        </row>
        <row r="18">
          <cell r="I18">
            <v>11.3</v>
          </cell>
        </row>
        <row r="19">
          <cell r="I19">
            <v>3</v>
          </cell>
        </row>
        <row r="20">
          <cell r="I20">
            <v>2.8</v>
          </cell>
        </row>
        <row r="21">
          <cell r="I21">
            <v>6.2</v>
          </cell>
        </row>
        <row r="22">
          <cell r="I22">
            <v>5.7</v>
          </cell>
        </row>
        <row r="23">
          <cell r="I23">
            <v>7.6</v>
          </cell>
        </row>
        <row r="24">
          <cell r="I24">
            <v>6.8</v>
          </cell>
        </row>
        <row r="25">
          <cell r="I25">
            <v>7.1</v>
          </cell>
        </row>
        <row r="26">
          <cell r="I26">
            <v>4.4000000000000004</v>
          </cell>
        </row>
        <row r="27">
          <cell r="I27">
            <v>7.7</v>
          </cell>
        </row>
        <row r="28">
          <cell r="I28">
            <v>2.2999999999999998</v>
          </cell>
        </row>
        <row r="29">
          <cell r="I29">
            <v>3.1</v>
          </cell>
        </row>
      </sheetData>
      <sheetData sheetId="19">
        <row r="2">
          <cell r="B2">
            <v>18.7</v>
          </cell>
          <cell r="I2">
            <v>18.899999999999999</v>
          </cell>
        </row>
        <row r="3">
          <cell r="I3">
            <v>17.5</v>
          </cell>
        </row>
        <row r="4">
          <cell r="I4">
            <v>11.1</v>
          </cell>
        </row>
        <row r="5">
          <cell r="I5">
            <v>10</v>
          </cell>
        </row>
        <row r="6">
          <cell r="I6">
            <v>26.2</v>
          </cell>
        </row>
        <row r="7">
          <cell r="I7">
            <v>14.9</v>
          </cell>
        </row>
        <row r="8">
          <cell r="I8">
            <v>15.6</v>
          </cell>
        </row>
        <row r="9">
          <cell r="I9">
            <v>10.8</v>
          </cell>
        </row>
        <row r="10">
          <cell r="I10">
            <v>13.4</v>
          </cell>
        </row>
        <row r="11">
          <cell r="I11">
            <v>16.2</v>
          </cell>
        </row>
        <row r="12">
          <cell r="I12">
            <v>24.2</v>
          </cell>
        </row>
        <row r="13">
          <cell r="I13">
            <v>18.3</v>
          </cell>
        </row>
        <row r="14">
          <cell r="I14">
            <v>24.1</v>
          </cell>
        </row>
        <row r="15">
          <cell r="I15">
            <v>9.4</v>
          </cell>
        </row>
        <row r="16">
          <cell r="I16">
            <v>14.1</v>
          </cell>
        </row>
        <row r="17">
          <cell r="I17">
            <v>18.5</v>
          </cell>
        </row>
        <row r="18">
          <cell r="I18">
            <v>14.8</v>
          </cell>
        </row>
        <row r="19">
          <cell r="I19">
            <v>31.2</v>
          </cell>
        </row>
        <row r="20">
          <cell r="I20">
            <v>26.1</v>
          </cell>
        </row>
        <row r="21">
          <cell r="I21">
            <v>14</v>
          </cell>
        </row>
        <row r="22">
          <cell r="I22">
            <v>22.7</v>
          </cell>
        </row>
        <row r="23">
          <cell r="I23">
            <v>26.4</v>
          </cell>
        </row>
        <row r="24">
          <cell r="I24">
            <v>15.1</v>
          </cell>
        </row>
        <row r="25">
          <cell r="I25">
            <v>12.3</v>
          </cell>
        </row>
        <row r="26">
          <cell r="I26">
            <v>12.9</v>
          </cell>
        </row>
        <row r="27">
          <cell r="I27">
            <v>12.8</v>
          </cell>
        </row>
        <row r="28">
          <cell r="I28">
            <v>17</v>
          </cell>
        </row>
        <row r="29">
          <cell r="I29">
            <v>18.100000000000001</v>
          </cell>
        </row>
      </sheetData>
      <sheetData sheetId="20">
        <row r="2">
          <cell r="B2">
            <v>24.8</v>
          </cell>
          <cell r="I2">
            <v>20.6</v>
          </cell>
        </row>
        <row r="3">
          <cell r="I3">
            <v>13.6</v>
          </cell>
        </row>
        <row r="4">
          <cell r="I4">
            <v>17.100000000000001</v>
          </cell>
        </row>
        <row r="5">
          <cell r="I5">
            <v>10</v>
          </cell>
        </row>
        <row r="6">
          <cell r="I6">
            <v>13.9</v>
          </cell>
        </row>
        <row r="7">
          <cell r="I7">
            <v>14.8</v>
          </cell>
        </row>
        <row r="8">
          <cell r="I8">
            <v>21.9</v>
          </cell>
        </row>
        <row r="9">
          <cell r="I9">
            <v>28.8</v>
          </cell>
        </row>
        <row r="10">
          <cell r="I10">
            <v>37.299999999999997</v>
          </cell>
        </row>
        <row r="11">
          <cell r="I11">
            <v>12</v>
          </cell>
        </row>
        <row r="12">
          <cell r="I12">
            <v>12.3</v>
          </cell>
        </row>
        <row r="13">
          <cell r="I13">
            <v>8.3000000000000007</v>
          </cell>
        </row>
        <row r="14">
          <cell r="I14">
            <v>10.1</v>
          </cell>
        </row>
        <row r="15">
          <cell r="I15">
            <v>21.8</v>
          </cell>
        </row>
        <row r="16">
          <cell r="I16">
            <v>15.7</v>
          </cell>
        </row>
        <row r="17">
          <cell r="I17">
            <v>20.8</v>
          </cell>
        </row>
        <row r="18">
          <cell r="I18">
            <v>20.8</v>
          </cell>
        </row>
        <row r="19">
          <cell r="I19">
            <v>9</v>
          </cell>
        </row>
        <row r="20">
          <cell r="I20">
            <v>16.3</v>
          </cell>
        </row>
        <row r="21">
          <cell r="I21">
            <v>17.3</v>
          </cell>
        </row>
        <row r="22">
          <cell r="I22">
            <v>14</v>
          </cell>
        </row>
        <row r="23">
          <cell r="I23">
            <v>22.1</v>
          </cell>
        </row>
        <row r="24">
          <cell r="I24">
            <v>11.4</v>
          </cell>
        </row>
        <row r="25">
          <cell r="I25">
            <v>12.2</v>
          </cell>
        </row>
        <row r="26">
          <cell r="I26">
            <v>22.6</v>
          </cell>
        </row>
        <row r="27">
          <cell r="I27">
            <v>10</v>
          </cell>
        </row>
        <row r="28">
          <cell r="I28">
            <v>8.9</v>
          </cell>
        </row>
        <row r="29">
          <cell r="I29">
            <v>8.3000000000000007</v>
          </cell>
        </row>
      </sheetData>
      <sheetData sheetId="21">
        <row r="2">
          <cell r="B2">
            <v>2</v>
          </cell>
          <cell r="I2">
            <v>4</v>
          </cell>
        </row>
        <row r="3">
          <cell r="I3">
            <v>6</v>
          </cell>
        </row>
        <row r="4">
          <cell r="I4">
            <v>-9</v>
          </cell>
        </row>
        <row r="5">
          <cell r="I5">
            <v>3</v>
          </cell>
        </row>
        <row r="6">
          <cell r="I6">
            <v>29</v>
          </cell>
        </row>
        <row r="7">
          <cell r="I7">
            <v>-3</v>
          </cell>
        </row>
        <row r="8">
          <cell r="I8">
            <v>8</v>
          </cell>
        </row>
        <row r="9">
          <cell r="I9">
            <v>-8</v>
          </cell>
        </row>
        <row r="10">
          <cell r="I10">
            <v>4</v>
          </cell>
        </row>
        <row r="11">
          <cell r="I11">
            <v>2</v>
          </cell>
        </row>
        <row r="12">
          <cell r="I12">
            <v>2</v>
          </cell>
        </row>
        <row r="13">
          <cell r="I13">
            <v>0</v>
          </cell>
        </row>
        <row r="14">
          <cell r="I14">
            <v>5</v>
          </cell>
        </row>
        <row r="15">
          <cell r="I15">
            <v>4</v>
          </cell>
        </row>
        <row r="16">
          <cell r="I16">
            <v>2</v>
          </cell>
        </row>
        <row r="17">
          <cell r="I17">
            <v>4</v>
          </cell>
        </row>
        <row r="18">
          <cell r="I18">
            <v>3</v>
          </cell>
        </row>
        <row r="19">
          <cell r="I19">
            <v>30</v>
          </cell>
        </row>
        <row r="20">
          <cell r="I20">
            <v>-1</v>
          </cell>
        </row>
        <row r="21">
          <cell r="I21">
            <v>4</v>
          </cell>
        </row>
        <row r="22">
          <cell r="I22">
            <v>4</v>
          </cell>
        </row>
        <row r="23">
          <cell r="I23">
            <v>-2</v>
          </cell>
        </row>
        <row r="24">
          <cell r="I24">
            <v>-4</v>
          </cell>
        </row>
        <row r="25">
          <cell r="I25">
            <v>6</v>
          </cell>
        </row>
        <row r="26">
          <cell r="I26">
            <v>1</v>
          </cell>
        </row>
        <row r="27">
          <cell r="I27">
            <v>-1</v>
          </cell>
        </row>
        <row r="28">
          <cell r="L28">
            <v>-0.54545454545454541</v>
          </cell>
        </row>
        <row r="29">
          <cell r="I29">
            <v>-2</v>
          </cell>
        </row>
      </sheetData>
      <sheetData sheetId="22">
        <row r="2">
          <cell r="B2">
            <v>597</v>
          </cell>
          <cell r="I2">
            <v>578</v>
          </cell>
        </row>
        <row r="3">
          <cell r="I3">
            <v>438</v>
          </cell>
        </row>
        <row r="4">
          <cell r="I4">
            <v>432</v>
          </cell>
        </row>
        <row r="5">
          <cell r="I5">
            <v>404</v>
          </cell>
        </row>
        <row r="6">
          <cell r="I6">
            <v>618</v>
          </cell>
        </row>
        <row r="7">
          <cell r="I7">
            <v>307</v>
          </cell>
        </row>
        <row r="8">
          <cell r="I8">
            <v>790</v>
          </cell>
        </row>
        <row r="9">
          <cell r="I9">
            <v>293</v>
          </cell>
        </row>
        <row r="10">
          <cell r="I10">
            <v>493</v>
          </cell>
        </row>
        <row r="11">
          <cell r="I11">
            <v>520</v>
          </cell>
        </row>
        <row r="12">
          <cell r="I12">
            <v>482</v>
          </cell>
        </row>
        <row r="13">
          <cell r="I13">
            <v>454</v>
          </cell>
        </row>
        <row r="14">
          <cell r="I14">
            <v>526</v>
          </cell>
        </row>
        <row r="15">
          <cell r="I15">
            <v>582</v>
          </cell>
        </row>
        <row r="16">
          <cell r="I16">
            <v>433</v>
          </cell>
        </row>
        <row r="17">
          <cell r="I17">
            <v>616</v>
          </cell>
        </row>
        <row r="18">
          <cell r="I18">
            <v>350</v>
          </cell>
        </row>
        <row r="19">
          <cell r="I19">
            <v>579</v>
          </cell>
        </row>
        <row r="20">
          <cell r="I20">
            <v>615</v>
          </cell>
        </row>
        <row r="21">
          <cell r="I21">
            <v>297</v>
          </cell>
        </row>
        <row r="22">
          <cell r="I22">
            <v>440</v>
          </cell>
        </row>
        <row r="23">
          <cell r="I23">
            <v>254</v>
          </cell>
        </row>
        <row r="24">
          <cell r="I24">
            <v>304</v>
          </cell>
        </row>
        <row r="25">
          <cell r="I25">
            <v>414</v>
          </cell>
        </row>
        <row r="26">
          <cell r="I26">
            <v>451</v>
          </cell>
        </row>
        <row r="27">
          <cell r="I27">
            <v>378</v>
          </cell>
        </row>
        <row r="28">
          <cell r="I28">
            <v>482</v>
          </cell>
        </row>
        <row r="29">
          <cell r="I29">
            <v>491</v>
          </cell>
        </row>
      </sheetData>
      <sheetData sheetId="23">
        <row r="2">
          <cell r="B2">
            <v>25.4</v>
          </cell>
          <cell r="I2">
            <v>32.4</v>
          </cell>
        </row>
        <row r="3">
          <cell r="I3">
            <v>7.5</v>
          </cell>
        </row>
        <row r="4">
          <cell r="I4">
            <v>19</v>
          </cell>
        </row>
        <row r="5">
          <cell r="I5">
            <v>28</v>
          </cell>
        </row>
        <row r="6">
          <cell r="I6">
            <v>8.1</v>
          </cell>
        </row>
        <row r="7">
          <cell r="I7">
            <v>13.8</v>
          </cell>
        </row>
        <row r="8">
          <cell r="I8">
            <v>27.4</v>
          </cell>
        </row>
        <row r="9">
          <cell r="I9">
            <v>25.6</v>
          </cell>
        </row>
        <row r="10">
          <cell r="I10">
            <v>36.700000000000003</v>
          </cell>
        </row>
        <row r="11">
          <cell r="I11">
            <v>14.1</v>
          </cell>
        </row>
        <row r="12">
          <cell r="I12">
            <v>15</v>
          </cell>
        </row>
        <row r="13">
          <cell r="I13">
            <v>15.3</v>
          </cell>
        </row>
        <row r="14">
          <cell r="I14">
            <v>4.8</v>
          </cell>
        </row>
        <row r="15">
          <cell r="I15">
            <v>7.7</v>
          </cell>
        </row>
        <row r="16">
          <cell r="I16">
            <v>22.7</v>
          </cell>
        </row>
        <row r="17">
          <cell r="I17">
            <v>3.5</v>
          </cell>
        </row>
        <row r="18">
          <cell r="I18">
            <v>37.1</v>
          </cell>
        </row>
        <row r="19">
          <cell r="I19">
            <v>3.7</v>
          </cell>
        </row>
        <row r="20">
          <cell r="I20">
            <v>12.4</v>
          </cell>
        </row>
        <row r="21">
          <cell r="I21">
            <v>11.4</v>
          </cell>
        </row>
        <row r="22">
          <cell r="I22">
            <v>25.7</v>
          </cell>
        </row>
        <row r="23">
          <cell r="I23">
            <v>23.9</v>
          </cell>
        </row>
        <row r="24">
          <cell r="I24">
            <v>10.1</v>
          </cell>
        </row>
        <row r="25">
          <cell r="I25">
            <v>22.4</v>
          </cell>
        </row>
        <row r="26">
          <cell r="I26">
            <v>52</v>
          </cell>
        </row>
        <row r="27">
          <cell r="I27">
            <v>16.2</v>
          </cell>
        </row>
        <row r="28">
          <cell r="I28">
            <v>5.7</v>
          </cell>
        </row>
        <row r="29">
          <cell r="I29">
            <v>16.7</v>
          </cell>
        </row>
      </sheetData>
      <sheetData sheetId="24">
        <row r="2">
          <cell r="B2">
            <v>13</v>
          </cell>
          <cell r="I2">
            <v>29.1</v>
          </cell>
        </row>
        <row r="3">
          <cell r="I3">
            <v>11.8</v>
          </cell>
        </row>
        <row r="4">
          <cell r="I4">
            <v>35.799999999999997</v>
          </cell>
        </row>
        <row r="5">
          <cell r="I5">
            <v>33</v>
          </cell>
        </row>
        <row r="6">
          <cell r="I6">
            <v>235.8</v>
          </cell>
        </row>
        <row r="7">
          <cell r="I7">
            <v>8</v>
          </cell>
        </row>
        <row r="8">
          <cell r="I8">
            <v>3.9</v>
          </cell>
        </row>
        <row r="9">
          <cell r="I9">
            <v>12</v>
          </cell>
        </row>
        <row r="10">
          <cell r="I10">
            <v>69.400000000000006</v>
          </cell>
        </row>
        <row r="11">
          <cell r="I11">
            <v>152.19999999999999</v>
          </cell>
        </row>
        <row r="12">
          <cell r="I12">
            <v>12.8</v>
          </cell>
        </row>
        <row r="13">
          <cell r="I13">
            <v>135.1</v>
          </cell>
        </row>
        <row r="14">
          <cell r="I14">
            <v>0.4</v>
          </cell>
        </row>
        <row r="15">
          <cell r="I15">
            <v>13.5</v>
          </cell>
        </row>
        <row r="16">
          <cell r="I16">
            <v>11.1</v>
          </cell>
        </row>
        <row r="17">
          <cell r="I17">
            <v>1.3</v>
          </cell>
        </row>
        <row r="18">
          <cell r="I18">
            <v>29.2</v>
          </cell>
        </row>
        <row r="19">
          <cell r="I19">
            <v>0.1</v>
          </cell>
        </row>
        <row r="20">
          <cell r="I20">
            <v>29.1</v>
          </cell>
        </row>
        <row r="21">
          <cell r="I21">
            <v>59.4</v>
          </cell>
        </row>
        <row r="22">
          <cell r="I22">
            <v>78</v>
          </cell>
        </row>
        <row r="23">
          <cell r="I23">
            <v>27.9</v>
          </cell>
        </row>
        <row r="24">
          <cell r="I24">
            <v>38.1</v>
          </cell>
        </row>
        <row r="25">
          <cell r="I25">
            <v>7.1</v>
          </cell>
        </row>
        <row r="26">
          <cell r="I26">
            <v>9.3000000000000007</v>
          </cell>
        </row>
        <row r="27">
          <cell r="I27">
            <v>87.4</v>
          </cell>
        </row>
        <row r="28">
          <cell r="I28">
            <v>108.5</v>
          </cell>
        </row>
        <row r="29">
          <cell r="I29">
            <v>75.8</v>
          </cell>
        </row>
      </sheetData>
      <sheetData sheetId="25">
        <row r="2">
          <cell r="B2">
            <v>16.7</v>
          </cell>
          <cell r="I2">
            <v>18.399999999999999</v>
          </cell>
        </row>
        <row r="3">
          <cell r="I3">
            <v>4.67</v>
          </cell>
        </row>
        <row r="4">
          <cell r="I4">
            <v>1.1299999999999999</v>
          </cell>
        </row>
        <row r="5">
          <cell r="I5">
            <v>3.13</v>
          </cell>
        </row>
        <row r="6">
          <cell r="I6">
            <v>4.03</v>
          </cell>
        </row>
        <row r="7">
          <cell r="I7">
            <v>13.47</v>
          </cell>
        </row>
        <row r="8">
          <cell r="I8">
            <v>6.44</v>
          </cell>
        </row>
        <row r="9">
          <cell r="I9">
            <v>15.65</v>
          </cell>
        </row>
        <row r="10">
          <cell r="I10">
            <v>9.07</v>
          </cell>
        </row>
        <row r="11">
          <cell r="I11">
            <v>3.66</v>
          </cell>
        </row>
        <row r="12">
          <cell r="I12">
            <v>7.36</v>
          </cell>
        </row>
        <row r="13">
          <cell r="I13">
            <v>6.85</v>
          </cell>
        </row>
        <row r="14">
          <cell r="I14">
            <v>2.65</v>
          </cell>
        </row>
        <row r="15">
          <cell r="I15">
            <v>1.2</v>
          </cell>
        </row>
        <row r="16">
          <cell r="I16">
            <v>5.74</v>
          </cell>
        </row>
        <row r="17">
          <cell r="I17">
            <v>3.39</v>
          </cell>
        </row>
        <row r="18">
          <cell r="I18">
            <v>9.89</v>
          </cell>
        </row>
        <row r="19">
          <cell r="I19">
            <v>0.06</v>
          </cell>
        </row>
        <row r="20">
          <cell r="I20">
            <v>6.04</v>
          </cell>
        </row>
        <row r="21">
          <cell r="I21">
            <v>4.6500000000000004</v>
          </cell>
        </row>
        <row r="22">
          <cell r="I22">
            <v>5.31</v>
          </cell>
        </row>
        <row r="23">
          <cell r="I23">
            <v>2.06</v>
          </cell>
        </row>
        <row r="24">
          <cell r="I24">
            <v>8.18</v>
          </cell>
        </row>
        <row r="25">
          <cell r="I25">
            <v>8.07</v>
          </cell>
        </row>
        <row r="26">
          <cell r="I26">
            <v>16.5</v>
          </cell>
        </row>
        <row r="27">
          <cell r="I27">
            <v>2.4500000000000002</v>
          </cell>
        </row>
        <row r="28">
          <cell r="I28">
            <v>3.24</v>
          </cell>
        </row>
        <row r="29">
          <cell r="I29">
            <v>10.6</v>
          </cell>
        </row>
      </sheetData>
      <sheetData sheetId="26">
        <row r="2">
          <cell r="B2">
            <v>2214</v>
          </cell>
        </row>
      </sheetData>
      <sheetData sheetId="27">
        <row r="2">
          <cell r="B2">
            <v>0.33</v>
          </cell>
          <cell r="K2">
            <v>0.30714285714285711</v>
          </cell>
        </row>
        <row r="3">
          <cell r="K3">
            <v>0.31857142857142856</v>
          </cell>
        </row>
        <row r="4">
          <cell r="K4">
            <v>0.88375000000000015</v>
          </cell>
        </row>
        <row r="5">
          <cell r="K5">
            <v>0.70499999999999996</v>
          </cell>
        </row>
        <row r="6">
          <cell r="K6">
            <v>0.24714285714285711</v>
          </cell>
        </row>
        <row r="7">
          <cell r="K7">
            <v>0.8337500000000001</v>
          </cell>
        </row>
        <row r="8">
          <cell r="K8">
            <v>0.40624999999999994</v>
          </cell>
        </row>
        <row r="9">
          <cell r="K9">
            <v>0.53999999999999992</v>
          </cell>
        </row>
        <row r="10">
          <cell r="K10">
            <v>0.40285714285714291</v>
          </cell>
        </row>
        <row r="11">
          <cell r="K11">
            <v>0.14000000000000001</v>
          </cell>
        </row>
        <row r="12">
          <cell r="K12">
            <v>0.40624999999999994</v>
          </cell>
        </row>
        <row r="13">
          <cell r="K13">
            <v>0.25571428571428573</v>
          </cell>
        </row>
        <row r="14">
          <cell r="K14">
            <v>0.30333333333333329</v>
          </cell>
        </row>
        <row r="15">
          <cell r="K15">
            <v>0.40624999999999994</v>
          </cell>
        </row>
        <row r="16">
          <cell r="K16">
            <v>0.39874999999999999</v>
          </cell>
        </row>
        <row r="17">
          <cell r="K17">
            <v>0.40624999999999994</v>
          </cell>
        </row>
        <row r="18">
          <cell r="K18">
            <v>0.31374999999999997</v>
          </cell>
        </row>
        <row r="19">
          <cell r="K19">
            <v>0.40624999999999994</v>
          </cell>
        </row>
        <row r="20">
          <cell r="K20">
            <v>0.47799999999999992</v>
          </cell>
        </row>
        <row r="21">
          <cell r="K21">
            <v>0.80625000000000002</v>
          </cell>
        </row>
        <row r="22">
          <cell r="K22">
            <v>0.2475</v>
          </cell>
        </row>
        <row r="23">
          <cell r="K23">
            <v>0.83750000000000002</v>
          </cell>
        </row>
        <row r="24">
          <cell r="K24">
            <v>0.68714285714285706</v>
          </cell>
        </row>
        <row r="25">
          <cell r="K25">
            <v>0.87428571428571433</v>
          </cell>
        </row>
        <row r="26">
          <cell r="K26">
            <v>0.34999999999999992</v>
          </cell>
        </row>
        <row r="27">
          <cell r="K27">
            <v>0.59714285714285709</v>
          </cell>
        </row>
        <row r="28">
          <cell r="K28">
            <v>0.25285714285714284</v>
          </cell>
        </row>
        <row r="29">
          <cell r="K29">
            <v>0.76333333333333331</v>
          </cell>
        </row>
      </sheetData>
      <sheetData sheetId="28">
        <row r="2">
          <cell r="B2">
            <v>2.4300000000000002</v>
          </cell>
          <cell r="I2">
            <v>2.38</v>
          </cell>
        </row>
        <row r="3">
          <cell r="I3">
            <v>2.0699999999999998</v>
          </cell>
        </row>
        <row r="4">
          <cell r="I4">
            <v>2.8</v>
          </cell>
        </row>
        <row r="5">
          <cell r="I5">
            <v>2.86</v>
          </cell>
        </row>
        <row r="6">
          <cell r="I6">
            <v>2.72</v>
          </cell>
        </row>
        <row r="7">
          <cell r="I7">
            <v>2.13</v>
          </cell>
        </row>
        <row r="8">
          <cell r="I8">
            <v>4.1399999999999997</v>
          </cell>
        </row>
        <row r="9">
          <cell r="I9">
            <v>2.56</v>
          </cell>
        </row>
        <row r="10">
          <cell r="I10">
            <v>2.93</v>
          </cell>
        </row>
        <row r="11">
          <cell r="I11">
            <v>2.0299999999999998</v>
          </cell>
        </row>
        <row r="12">
          <cell r="I12">
            <v>3.65</v>
          </cell>
        </row>
        <row r="13">
          <cell r="I13">
            <v>1.91</v>
          </cell>
        </row>
        <row r="14">
          <cell r="I14">
            <v>3.3</v>
          </cell>
        </row>
        <row r="15">
          <cell r="I15">
            <v>2.46</v>
          </cell>
        </row>
        <row r="16">
          <cell r="I16">
            <v>1.68</v>
          </cell>
        </row>
        <row r="17">
          <cell r="I17">
            <v>2.16</v>
          </cell>
        </row>
        <row r="18">
          <cell r="I18">
            <v>3.36</v>
          </cell>
        </row>
        <row r="19">
          <cell r="I19">
            <v>2.69</v>
          </cell>
        </row>
        <row r="20">
          <cell r="I20">
            <v>2.0499999999999998</v>
          </cell>
        </row>
        <row r="21">
          <cell r="I21">
            <v>2.41</v>
          </cell>
        </row>
        <row r="22">
          <cell r="I22">
            <v>2.21</v>
          </cell>
        </row>
        <row r="23">
          <cell r="I23">
            <v>2</v>
          </cell>
        </row>
        <row r="24">
          <cell r="I24">
            <v>1.72</v>
          </cell>
        </row>
        <row r="25">
          <cell r="I25">
            <v>3.94</v>
          </cell>
        </row>
        <row r="26">
          <cell r="I26">
            <v>2.36</v>
          </cell>
        </row>
        <row r="27">
          <cell r="I27">
            <v>2.66</v>
          </cell>
        </row>
        <row r="28">
          <cell r="I28">
            <v>2.46</v>
          </cell>
        </row>
        <row r="29">
          <cell r="I29">
            <v>3.45</v>
          </cell>
        </row>
      </sheetData>
      <sheetData sheetId="29">
        <row r="2">
          <cell r="B2">
            <v>127</v>
          </cell>
          <cell r="E2">
            <v>107</v>
          </cell>
        </row>
        <row r="3">
          <cell r="E3">
            <v>98</v>
          </cell>
        </row>
        <row r="4">
          <cell r="E4">
            <v>20</v>
          </cell>
        </row>
        <row r="5">
          <cell r="E5">
            <v>53</v>
          </cell>
        </row>
        <row r="6">
          <cell r="E6">
            <v>33</v>
          </cell>
        </row>
        <row r="7">
          <cell r="E7">
            <v>66</v>
          </cell>
        </row>
        <row r="8">
          <cell r="E8">
            <v>129</v>
          </cell>
        </row>
        <row r="9">
          <cell r="E9">
            <v>56</v>
          </cell>
        </row>
        <row r="10">
          <cell r="E10">
            <v>133</v>
          </cell>
        </row>
        <row r="11">
          <cell r="E11">
            <v>113</v>
          </cell>
        </row>
        <row r="12">
          <cell r="E12">
            <v>61</v>
          </cell>
        </row>
        <row r="13">
          <cell r="E13">
            <v>120</v>
          </cell>
        </row>
        <row r="14">
          <cell r="E14">
            <v>96</v>
          </cell>
        </row>
        <row r="15">
          <cell r="E15">
            <v>96</v>
          </cell>
        </row>
        <row r="16">
          <cell r="E16">
            <v>63</v>
          </cell>
        </row>
        <row r="17">
          <cell r="E17">
            <v>114</v>
          </cell>
        </row>
        <row r="18">
          <cell r="E18">
            <v>43</v>
          </cell>
        </row>
        <row r="19">
          <cell r="E19">
            <v>68</v>
          </cell>
        </row>
        <row r="20">
          <cell r="E20">
            <v>138</v>
          </cell>
        </row>
        <row r="21">
          <cell r="E21">
            <v>30</v>
          </cell>
        </row>
        <row r="22">
          <cell r="E22">
            <v>81</v>
          </cell>
        </row>
        <row r="23">
          <cell r="E23">
            <v>55</v>
          </cell>
        </row>
        <row r="24">
          <cell r="E24">
            <v>42</v>
          </cell>
        </row>
        <row r="25">
          <cell r="E25">
            <v>71</v>
          </cell>
        </row>
        <row r="26">
          <cell r="E26">
            <v>140</v>
          </cell>
        </row>
        <row r="27">
          <cell r="E27">
            <v>58</v>
          </cell>
        </row>
        <row r="28">
          <cell r="E28">
            <v>130</v>
          </cell>
        </row>
        <row r="29">
          <cell r="E29">
            <v>97</v>
          </cell>
        </row>
      </sheetData>
      <sheetData sheetId="30">
        <row r="2">
          <cell r="B2">
            <v>5.93</v>
          </cell>
          <cell r="I2">
            <v>10</v>
          </cell>
        </row>
        <row r="3">
          <cell r="I3">
            <v>15.42</v>
          </cell>
        </row>
        <row r="4">
          <cell r="I4">
            <v>0</v>
          </cell>
        </row>
        <row r="5">
          <cell r="I5">
            <v>0</v>
          </cell>
        </row>
        <row r="6">
          <cell r="I6">
            <v>0</v>
          </cell>
        </row>
        <row r="7">
          <cell r="I7">
            <v>7.33</v>
          </cell>
        </row>
        <row r="8">
          <cell r="I8">
            <v>8.17</v>
          </cell>
        </row>
        <row r="9">
          <cell r="I9">
            <v>0</v>
          </cell>
        </row>
        <row r="10">
          <cell r="I10">
            <v>14.42</v>
          </cell>
        </row>
        <row r="11">
          <cell r="I11">
            <v>53.73</v>
          </cell>
        </row>
        <row r="12">
          <cell r="I12">
            <v>1</v>
          </cell>
        </row>
        <row r="13">
          <cell r="I13">
            <v>28.65</v>
          </cell>
        </row>
        <row r="14">
          <cell r="I14">
            <v>13.98</v>
          </cell>
        </row>
        <row r="15">
          <cell r="I15">
            <v>2</v>
          </cell>
        </row>
        <row r="16">
          <cell r="I16">
            <v>1</v>
          </cell>
        </row>
        <row r="17">
          <cell r="I17">
            <v>3.26</v>
          </cell>
        </row>
        <row r="18">
          <cell r="I18">
            <v>3</v>
          </cell>
        </row>
        <row r="19">
          <cell r="I19">
            <v>0</v>
          </cell>
        </row>
        <row r="20">
          <cell r="I20">
            <v>92.65</v>
          </cell>
        </row>
        <row r="21">
          <cell r="I21">
            <v>34.5</v>
          </cell>
        </row>
        <row r="22">
          <cell r="I22">
            <v>1</v>
          </cell>
        </row>
        <row r="23">
          <cell r="I23">
            <v>2</v>
          </cell>
        </row>
        <row r="24">
          <cell r="I24">
            <v>1</v>
          </cell>
        </row>
        <row r="25">
          <cell r="I25">
            <v>2</v>
          </cell>
        </row>
        <row r="26">
          <cell r="I26">
            <v>7.75</v>
          </cell>
        </row>
        <row r="27">
          <cell r="I27">
            <v>2</v>
          </cell>
        </row>
        <row r="28">
          <cell r="I28">
            <v>24</v>
          </cell>
        </row>
        <row r="29">
          <cell r="I29">
            <v>34.92</v>
          </cell>
        </row>
      </sheetData>
      <sheetData sheetId="31">
        <row r="2">
          <cell r="B2">
            <v>0.12</v>
          </cell>
          <cell r="I2">
            <v>0.13</v>
          </cell>
        </row>
        <row r="3">
          <cell r="I3">
            <v>0.2</v>
          </cell>
        </row>
        <row r="4">
          <cell r="I4">
            <v>0.19</v>
          </cell>
        </row>
        <row r="5">
          <cell r="I5">
            <v>0.21</v>
          </cell>
        </row>
        <row r="6">
          <cell r="I6">
            <v>7.0000000000000007E-2</v>
          </cell>
        </row>
        <row r="7">
          <cell r="I7">
            <v>0.35</v>
          </cell>
        </row>
        <row r="8">
          <cell r="I8">
            <v>7.0000000000000007E-2</v>
          </cell>
        </row>
        <row r="9">
          <cell r="I9">
            <v>0.15</v>
          </cell>
        </row>
        <row r="10">
          <cell r="I10">
            <v>0.28999999999999998</v>
          </cell>
        </row>
        <row r="11">
          <cell r="I11">
            <v>0.28999999999999998</v>
          </cell>
        </row>
        <row r="12">
          <cell r="I12">
            <v>0.23</v>
          </cell>
        </row>
        <row r="13">
          <cell r="I13">
            <v>0.24</v>
          </cell>
        </row>
        <row r="14">
          <cell r="I14">
            <v>0.24</v>
          </cell>
        </row>
        <row r="15">
          <cell r="I15">
            <v>7.0000000000000007E-2</v>
          </cell>
        </row>
        <row r="16">
          <cell r="I16">
            <v>0.19</v>
          </cell>
        </row>
        <row r="17">
          <cell r="I17">
            <v>0.38</v>
          </cell>
        </row>
        <row r="18">
          <cell r="I18">
            <v>0.18</v>
          </cell>
        </row>
        <row r="19">
          <cell r="I19">
            <v>7.0000000000000007E-2</v>
          </cell>
        </row>
        <row r="20">
          <cell r="I20">
            <v>0.42</v>
          </cell>
        </row>
        <row r="21">
          <cell r="I21">
            <v>0.23</v>
          </cell>
        </row>
        <row r="22">
          <cell r="I22">
            <v>0.09</v>
          </cell>
        </row>
        <row r="23">
          <cell r="I23">
            <v>0.19</v>
          </cell>
        </row>
        <row r="24">
          <cell r="I24">
            <v>0.17</v>
          </cell>
        </row>
        <row r="25">
          <cell r="I25">
            <v>0.34</v>
          </cell>
        </row>
        <row r="26">
          <cell r="I26">
            <v>0.12</v>
          </cell>
        </row>
        <row r="27">
          <cell r="I27">
            <v>0.21</v>
          </cell>
        </row>
        <row r="28">
          <cell r="I28">
            <v>0.13</v>
          </cell>
        </row>
        <row r="29">
          <cell r="I29">
            <v>0.18</v>
          </cell>
        </row>
      </sheetData>
      <sheetData sheetId="32">
        <row r="2">
          <cell r="B2">
            <v>9.8000000000000007</v>
          </cell>
          <cell r="I2">
            <v>9.6999999999999993</v>
          </cell>
        </row>
        <row r="3">
          <cell r="I3">
            <v>23.7</v>
          </cell>
        </row>
        <row r="4">
          <cell r="I4">
            <v>28.4</v>
          </cell>
        </row>
        <row r="5">
          <cell r="I5">
            <v>49.9</v>
          </cell>
        </row>
        <row r="6">
          <cell r="I6">
            <v>38.9</v>
          </cell>
        </row>
        <row r="7">
          <cell r="I7">
            <v>18.899999999999999</v>
          </cell>
        </row>
        <row r="8">
          <cell r="I8">
            <v>13</v>
          </cell>
        </row>
        <row r="9">
          <cell r="I9">
            <v>18.7</v>
          </cell>
        </row>
        <row r="10">
          <cell r="I10">
            <v>19.899999999999999</v>
          </cell>
        </row>
        <row r="11">
          <cell r="I11">
            <v>24.9</v>
          </cell>
        </row>
        <row r="12">
          <cell r="I12">
            <v>58.3</v>
          </cell>
        </row>
        <row r="13">
          <cell r="I13">
            <v>55.5</v>
          </cell>
        </row>
        <row r="14">
          <cell r="I14">
            <v>13.2</v>
          </cell>
        </row>
        <row r="15">
          <cell r="I15">
            <v>26.7</v>
          </cell>
        </row>
        <row r="16">
          <cell r="I16">
            <v>21.9</v>
          </cell>
        </row>
        <row r="17">
          <cell r="I17">
            <v>16.899999999999999</v>
          </cell>
        </row>
        <row r="18">
          <cell r="I18">
            <v>23.2</v>
          </cell>
        </row>
        <row r="19">
          <cell r="I19">
            <v>13.7</v>
          </cell>
        </row>
        <row r="20">
          <cell r="I20">
            <v>7.8</v>
          </cell>
        </row>
        <row r="21">
          <cell r="I21">
            <v>27.3</v>
          </cell>
        </row>
        <row r="22">
          <cell r="I22">
            <v>38.1</v>
          </cell>
        </row>
        <row r="23">
          <cell r="I23">
            <v>23.7</v>
          </cell>
        </row>
        <row r="24">
          <cell r="I24">
            <v>33.700000000000003</v>
          </cell>
        </row>
        <row r="25">
          <cell r="I25">
            <v>21.6</v>
          </cell>
        </row>
        <row r="26">
          <cell r="I26">
            <v>23.6</v>
          </cell>
        </row>
        <row r="27">
          <cell r="I27">
            <v>26.6</v>
          </cell>
        </row>
        <row r="28">
          <cell r="I28">
            <v>20.7</v>
          </cell>
        </row>
        <row r="29">
          <cell r="I29">
            <v>40</v>
          </cell>
        </row>
      </sheetData>
      <sheetData sheetId="33">
        <row r="2">
          <cell r="B2">
            <v>17.8</v>
          </cell>
          <cell r="I2">
            <v>18.8</v>
          </cell>
        </row>
        <row r="3">
          <cell r="I3">
            <v>20.8</v>
          </cell>
        </row>
        <row r="4">
          <cell r="I4">
            <v>48</v>
          </cell>
        </row>
        <row r="5">
          <cell r="I5">
            <v>29.9</v>
          </cell>
        </row>
        <row r="6">
          <cell r="I6">
            <v>27.8</v>
          </cell>
        </row>
        <row r="7">
          <cell r="I7">
            <v>14.6</v>
          </cell>
        </row>
        <row r="8">
          <cell r="I8">
            <v>18.3</v>
          </cell>
        </row>
        <row r="9">
          <cell r="I9">
            <v>23.5</v>
          </cell>
        </row>
        <row r="10">
          <cell r="I10">
            <v>16</v>
          </cell>
        </row>
        <row r="11">
          <cell r="I11">
            <v>18.100000000000001</v>
          </cell>
        </row>
        <row r="12">
          <cell r="I12">
            <v>35.700000000000003</v>
          </cell>
        </row>
        <row r="13">
          <cell r="I13">
            <v>27.3</v>
          </cell>
        </row>
        <row r="14">
          <cell r="I14">
            <v>15.9</v>
          </cell>
        </row>
        <row r="15">
          <cell r="I15">
            <v>29.9</v>
          </cell>
        </row>
        <row r="16">
          <cell r="I16">
            <v>30.8</v>
          </cell>
        </row>
        <row r="17">
          <cell r="I17">
            <v>19</v>
          </cell>
        </row>
        <row r="18">
          <cell r="I18">
            <v>35.1</v>
          </cell>
        </row>
        <row r="19">
          <cell r="I19">
            <v>24</v>
          </cell>
        </row>
        <row r="20">
          <cell r="I20">
            <v>20.3</v>
          </cell>
        </row>
        <row r="21">
          <cell r="I21">
            <v>25.8</v>
          </cell>
        </row>
        <row r="22">
          <cell r="I22">
            <v>27.5</v>
          </cell>
        </row>
        <row r="23">
          <cell r="I23">
            <v>41.9</v>
          </cell>
        </row>
        <row r="24">
          <cell r="I24">
            <v>19.8</v>
          </cell>
        </row>
        <row r="25">
          <cell r="I25">
            <v>20.399999999999999</v>
          </cell>
        </row>
        <row r="26">
          <cell r="I26">
            <v>18.3</v>
          </cell>
        </row>
        <row r="27">
          <cell r="I27">
            <v>34.799999999999997</v>
          </cell>
        </row>
        <row r="28">
          <cell r="I28">
            <v>24.8</v>
          </cell>
        </row>
        <row r="29">
          <cell r="I29">
            <v>28.5</v>
          </cell>
        </row>
      </sheetData>
      <sheetData sheetId="34">
        <row r="2">
          <cell r="B2" t="str">
            <v>:</v>
          </cell>
          <cell r="I2">
            <v>182.5</v>
          </cell>
        </row>
        <row r="3">
          <cell r="I3">
            <v>96</v>
          </cell>
        </row>
        <row r="4">
          <cell r="I4">
            <v>42.2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I7">
            <v>96.4</v>
          </cell>
        </row>
        <row r="8">
          <cell r="I8">
            <v>65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I11">
            <v>444.2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I15">
            <v>16.2</v>
          </cell>
        </row>
        <row r="16">
          <cell r="I16">
            <v>38.200000000000003</v>
          </cell>
        </row>
        <row r="17">
          <cell r="N17">
            <v>9.64</v>
          </cell>
        </row>
        <row r="18">
          <cell r="I18">
            <v>25.5</v>
          </cell>
        </row>
        <row r="19">
          <cell r="N19">
            <v>143.91419305977459</v>
          </cell>
        </row>
        <row r="20">
          <cell r="N20">
            <v>410.24285714285713</v>
          </cell>
        </row>
        <row r="21">
          <cell r="N21">
            <v>442.83333333333331</v>
          </cell>
        </row>
        <row r="22">
          <cell r="N22">
            <v>95.699999999999989</v>
          </cell>
        </row>
        <row r="23">
          <cell r="I23">
            <v>183.1</v>
          </cell>
        </row>
        <row r="24">
          <cell r="N24">
            <v>144.01113543840199</v>
          </cell>
        </row>
        <row r="25">
          <cell r="I25">
            <v>23.3</v>
          </cell>
        </row>
        <row r="26">
          <cell r="I26">
            <v>72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"/>
  <sheetViews>
    <sheetView zoomScale="73" zoomScaleNormal="73" workbookViewId="0">
      <pane xSplit="1" ySplit="2" topLeftCell="O9" activePane="bottomRight" state="frozen"/>
      <selection pane="topRight" activeCell="B1" sqref="B1"/>
      <selection pane="bottomLeft" activeCell="A3" sqref="A3"/>
      <selection pane="bottomRight" activeCell="Y31" sqref="Y31"/>
    </sheetView>
  </sheetViews>
  <sheetFormatPr defaultRowHeight="12.75" x14ac:dyDescent="0.2"/>
  <cols>
    <col min="1" max="1" width="13.85546875" customWidth="1"/>
    <col min="6" max="6" width="9.140625" style="5"/>
    <col min="20" max="20" width="9" customWidth="1"/>
  </cols>
  <sheetData>
    <row r="1" spans="1:28" x14ac:dyDescent="0.2">
      <c r="B1" t="s">
        <v>0</v>
      </c>
      <c r="C1" t="s">
        <v>4</v>
      </c>
      <c r="D1" t="s">
        <v>5</v>
      </c>
      <c r="E1" t="s">
        <v>7</v>
      </c>
      <c r="F1" s="5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s="7" t="s">
        <v>15</v>
      </c>
      <c r="N1" s="7" t="s">
        <v>16</v>
      </c>
      <c r="O1" s="7" t="s">
        <v>17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</row>
    <row r="2" spans="1:28" x14ac:dyDescent="0.2">
      <c r="B2" t="s">
        <v>95</v>
      </c>
      <c r="C2" t="str">
        <f>'[1]dane '!F$2</f>
        <v>Indeks wydajnosci zasobów (rok 2000=100)</v>
      </c>
      <c r="D2" t="str">
        <f>'[1]dane '!G$2</f>
        <v>Połowy w regionach rybackich (tys.ton)</v>
      </c>
      <c r="E2" s="7" t="str">
        <f>'[1]dane '!I$2</f>
        <v>Zależność energetyczna (%)</v>
      </c>
      <c r="F2" s="7" t="str">
        <f>'[1]dane '!J$2</f>
        <v>Indeks emisji gazów cieplarnianych (rok 2000=100)</v>
      </c>
      <c r="G2" s="7" t="str">
        <f>'[1]dane '!K$2</f>
        <v>Emisja tlenków siarki (kg/osoba)</v>
      </c>
      <c r="H2" s="7" t="str">
        <f>'[1]dane '!L$2</f>
        <v>Emisja cząstek stałych (kg/osoba)</v>
      </c>
      <c r="I2" s="7" t="str">
        <f>'[1]dane '!M$2</f>
        <v>Zanieczyszczenie hałasem (% ludności)</v>
      </c>
      <c r="J2" s="7" t="str">
        <f>'[1]dane '!N$2</f>
        <v>Konsumpcja surowców (ton/osoba)</v>
      </c>
      <c r="K2" s="7" t="str">
        <f>'[1]dane '!O$2</f>
        <v>Zużycie nawozów (kg/ha)</v>
      </c>
      <c r="L2" s="7" t="str">
        <f>'[1]dane '!P$2</f>
        <v>Odpady komunalne (kg/osoba)</v>
      </c>
      <c r="M2" s="7" t="str">
        <f>'[1]dane '!Q$2</f>
        <v>Odnawialna energia elektryczna (%konsumpcji prądu)</v>
      </c>
      <c r="N2" s="7" t="str">
        <f>'[1]dane '!R$2</f>
        <v>Krajowa konsumpcja biomasy (100 tys. ton ekwiwalentu oleju)</v>
      </c>
      <c r="O2" s="7" t="str">
        <f>'[1]dane '!S$2</f>
        <v>Uprawy ekologiczne (% użytków rolnych)</v>
      </c>
      <c r="P2" t="str">
        <f>'[1]dane '!U$2</f>
        <v>Wydatki na ochronę środoiwska (% PKB)</v>
      </c>
      <c r="Q2" t="str">
        <f>'[1]dane '!V$2</f>
        <v>Dochody z podatków środoiwskowych (% PKB)</v>
      </c>
      <c r="R2" t="str">
        <f>'[1]dane '!W$2</f>
        <v>Indeks eko-innowacyjnosci (śr krajów UE=100)</v>
      </c>
      <c r="S2" t="str">
        <f>'[1]dane '!X$2</f>
        <v>Patenty związane z recyklingiem i surowcami wtórnymi  (liczba)</v>
      </c>
      <c r="T2" t="str">
        <f>'[1]dane '!Y$2</f>
        <v>Wydatki publiczne na badania i rozwój dotyczące środowiska (% PKB)</v>
      </c>
      <c r="U2" t="str">
        <f>'[1]dane '!Z$2</f>
        <v>Stopa bezrobocia ludzi młodych w wieku 15-24 lata, obliczona jako udział (%) w całkowitej populacji w tej samej grupie wiekowej</v>
      </c>
      <c r="V2" t="str">
        <f>'[1]dane '!AA$2</f>
        <v>Osoby zagrożone ubóstwem lub wykluczeniem społecznym</v>
      </c>
      <c r="W2" t="str">
        <f>'[1]dane '!AB$2</f>
        <v>Zatrudnienie w sektorze dóbr i usług środowiskowych (ekwiwalent pełnego czasu pracy ∙〖10〗^(-3); FTE)</v>
      </c>
    </row>
    <row r="3" spans="1:28" x14ac:dyDescent="0.2">
      <c r="A3" t="s">
        <v>85</v>
      </c>
      <c r="B3">
        <f>[1]x1!$I2</f>
        <v>15</v>
      </c>
      <c r="C3">
        <f>[1]x5!$I2</f>
        <v>128.4</v>
      </c>
      <c r="D3">
        <f>[1]x6!$I2</f>
        <v>324</v>
      </c>
      <c r="E3">
        <f>[1]x8!$I2</f>
        <v>61.3</v>
      </c>
      <c r="F3" s="5">
        <f>[1]x9!$I2</f>
        <v>85.8</v>
      </c>
      <c r="G3">
        <f>[1]x10!$I2</f>
        <v>1.8</v>
      </c>
      <c r="H3">
        <f>[1]x11!$I2</f>
        <v>3.9</v>
      </c>
      <c r="I3">
        <f>[1]x12!$I2</f>
        <v>18.899999999999999</v>
      </c>
      <c r="J3">
        <f>[1]x13!$I2</f>
        <v>20.6</v>
      </c>
      <c r="K3">
        <f>[1]x14!$I2</f>
        <v>4</v>
      </c>
      <c r="L3">
        <f>[1]x15!$I2</f>
        <v>578</v>
      </c>
      <c r="M3">
        <f>[1]x16!$I2</f>
        <v>32.4</v>
      </c>
      <c r="N3">
        <f>[1]x17!$I2</f>
        <v>29.1</v>
      </c>
      <c r="O3">
        <f>[1]x18!$I2</f>
        <v>18.399999999999999</v>
      </c>
      <c r="P3">
        <f>[1]x20!$K2</f>
        <v>0.30714285714285711</v>
      </c>
      <c r="Q3">
        <f>[1]x21!$I2</f>
        <v>2.38</v>
      </c>
      <c r="R3">
        <f>[1]x22!$E2</f>
        <v>107</v>
      </c>
      <c r="S3">
        <f>[1]x23!$I2</f>
        <v>10</v>
      </c>
      <c r="T3">
        <f>[1]x24!$I2</f>
        <v>0.13</v>
      </c>
      <c r="U3">
        <f>[1]x25!$I2</f>
        <v>9.6999999999999993</v>
      </c>
      <c r="V3">
        <f>[1]x26!$I2</f>
        <v>18.8</v>
      </c>
      <c r="W3">
        <f>[1]x27!$I2</f>
        <v>182.5</v>
      </c>
      <c r="AA3" t="s">
        <v>0</v>
      </c>
      <c r="AB3" t="s">
        <v>95</v>
      </c>
    </row>
    <row r="4" spans="1:28" x14ac:dyDescent="0.2">
      <c r="A4" t="s">
        <v>66</v>
      </c>
      <c r="B4">
        <f>[1]x1!$I3</f>
        <v>13</v>
      </c>
      <c r="C4">
        <f>[1]x5!$I3</f>
        <v>121.3</v>
      </c>
      <c r="D4">
        <f>[1]x6!$N3</f>
        <v>231.76190476190476</v>
      </c>
      <c r="E4">
        <f>[1]x8!$I3</f>
        <v>77.400000000000006</v>
      </c>
      <c r="F4" s="5">
        <f>[1]x9!$I3</f>
        <v>87</v>
      </c>
      <c r="G4">
        <f>[1]x10!$I3</f>
        <v>4</v>
      </c>
      <c r="H4">
        <f>[1]x11!$I3</f>
        <v>3.8</v>
      </c>
      <c r="I4">
        <f>[1]x12!$I3</f>
        <v>17.5</v>
      </c>
      <c r="J4">
        <f>[1]x13!$I3</f>
        <v>13.6</v>
      </c>
      <c r="K4">
        <f>[1]x14!$I3</f>
        <v>6</v>
      </c>
      <c r="L4">
        <f>[1]x15!$I3</f>
        <v>438</v>
      </c>
      <c r="M4">
        <f>[1]x16!$I3</f>
        <v>7.5</v>
      </c>
      <c r="N4">
        <f>[1]x17!$I3</f>
        <v>11.8</v>
      </c>
      <c r="O4">
        <f>[1]x18!$I3</f>
        <v>4.67</v>
      </c>
      <c r="P4">
        <f>[1]x20!$K3</f>
        <v>0.31857142857142856</v>
      </c>
      <c r="Q4">
        <f>[1]x21!$I3</f>
        <v>2.0699999999999998</v>
      </c>
      <c r="R4">
        <f>[1]x22!$E3</f>
        <v>98</v>
      </c>
      <c r="S4">
        <f>[1]x23!$I3</f>
        <v>15.42</v>
      </c>
      <c r="T4">
        <f>[1]x24!$I3</f>
        <v>0.2</v>
      </c>
      <c r="U4">
        <f>[1]x25!$I3</f>
        <v>23.7</v>
      </c>
      <c r="V4">
        <f>[1]x26!$I3</f>
        <v>20.8</v>
      </c>
      <c r="W4">
        <f>[1]x27!$I3</f>
        <v>96</v>
      </c>
      <c r="AA4" t="s">
        <v>1</v>
      </c>
      <c r="AB4" t="s">
        <v>94</v>
      </c>
    </row>
    <row r="5" spans="1:28" x14ac:dyDescent="0.2">
      <c r="A5" t="s">
        <v>67</v>
      </c>
      <c r="B5">
        <f>[1]x1!$I4</f>
        <v>34</v>
      </c>
      <c r="C5">
        <f>[1]x5!$I4</f>
        <v>131</v>
      </c>
      <c r="D5">
        <f>[1]x6!$I4</f>
        <v>25</v>
      </c>
      <c r="E5">
        <f>[1]x8!$I4</f>
        <v>37.700000000000003</v>
      </c>
      <c r="F5" s="5">
        <f>[1]x9!$I4</f>
        <v>110</v>
      </c>
      <c r="G5">
        <f>[1]x10!$I4</f>
        <v>27</v>
      </c>
      <c r="H5">
        <f>[1]x11!$I4</f>
        <v>6.7</v>
      </c>
      <c r="I5">
        <f>[1]x12!$I4</f>
        <v>11.1</v>
      </c>
      <c r="J5">
        <f>[1]x13!$I4</f>
        <v>17.100000000000001</v>
      </c>
      <c r="K5">
        <f>[1]x14!$I4</f>
        <v>-9</v>
      </c>
      <c r="L5">
        <f>[1]x15!$I4</f>
        <v>432</v>
      </c>
      <c r="M5">
        <f>[1]x16!$I4</f>
        <v>19</v>
      </c>
      <c r="N5">
        <f>[1]x17!$I4</f>
        <v>35.799999999999997</v>
      </c>
      <c r="O5">
        <f>[1]x18!$I4</f>
        <v>1.1299999999999999</v>
      </c>
      <c r="P5">
        <f>[1]x20!$K4</f>
        <v>0.88375000000000015</v>
      </c>
      <c r="Q5">
        <f>[1]x21!$I4</f>
        <v>2.8</v>
      </c>
      <c r="R5">
        <f>[1]x22!$E4</f>
        <v>20</v>
      </c>
      <c r="S5">
        <f>[1]x23!$I4</f>
        <v>0</v>
      </c>
      <c r="T5">
        <f>[1]x24!$I4</f>
        <v>0.19</v>
      </c>
      <c r="U5">
        <f>[1]x25!$I4</f>
        <v>28.4</v>
      </c>
      <c r="V5">
        <f>[1]x26!$I4</f>
        <v>48</v>
      </c>
      <c r="W5">
        <f>[1]x27!$I4</f>
        <v>42.2</v>
      </c>
      <c r="AA5" t="s">
        <v>2</v>
      </c>
      <c r="AB5" t="s">
        <v>96</v>
      </c>
    </row>
    <row r="6" spans="1:28" x14ac:dyDescent="0.2">
      <c r="A6" t="s">
        <v>76</v>
      </c>
      <c r="B6">
        <f>[1]x1!$I5</f>
        <v>37</v>
      </c>
      <c r="C6">
        <f>[1]x5!$I5</f>
        <v>98.3</v>
      </c>
      <c r="D6">
        <f>[1]x6!$I5</f>
        <v>529</v>
      </c>
      <c r="E6">
        <f>[1]x8!$I5</f>
        <v>47.1</v>
      </c>
      <c r="F6" s="5">
        <f>[1]x9!$I5</f>
        <v>93.1</v>
      </c>
      <c r="G6">
        <f>[1]x10!$I5</f>
        <v>4</v>
      </c>
      <c r="H6">
        <f>[1]x11!$I5</f>
        <v>7</v>
      </c>
      <c r="I6">
        <f>[1]x12!$I5</f>
        <v>10</v>
      </c>
      <c r="J6">
        <f>[1]x13!$I5</f>
        <v>10</v>
      </c>
      <c r="K6">
        <f>[1]x14!$I5</f>
        <v>3</v>
      </c>
      <c r="L6">
        <f>[1]x15!$I5</f>
        <v>404</v>
      </c>
      <c r="M6">
        <f>[1]x16!$I5</f>
        <v>28</v>
      </c>
      <c r="N6">
        <f>[1]x17!$I5</f>
        <v>33</v>
      </c>
      <c r="O6">
        <f>[1]x18!$I5</f>
        <v>3.13</v>
      </c>
      <c r="P6">
        <f>[1]x20!$K5</f>
        <v>0.70499999999999996</v>
      </c>
      <c r="Q6">
        <f>[1]x21!$I5</f>
        <v>2.86</v>
      </c>
      <c r="R6">
        <f>[1]x22!$E5</f>
        <v>53</v>
      </c>
      <c r="S6">
        <f>[1]x23!$I5</f>
        <v>0</v>
      </c>
      <c r="T6">
        <f>[1]x24!$I5</f>
        <v>0.21</v>
      </c>
      <c r="U6">
        <f>[1]x25!$I5</f>
        <v>49.9</v>
      </c>
      <c r="V6">
        <f>[1]x26!$I5</f>
        <v>29.9</v>
      </c>
      <c r="W6" s="4">
        <f>[1]x27!$N5</f>
        <v>48.333333333333336</v>
      </c>
      <c r="AA6" t="s">
        <v>3</v>
      </c>
      <c r="AB6" t="s">
        <v>97</v>
      </c>
    </row>
    <row r="7" spans="1:28" x14ac:dyDescent="0.2">
      <c r="A7" t="s">
        <v>78</v>
      </c>
      <c r="B7">
        <f>[1]x1!$I6</f>
        <v>28</v>
      </c>
      <c r="C7">
        <f>[1]x5!$I6</f>
        <v>173.2</v>
      </c>
      <c r="D7">
        <f>[1]x6!$I6</f>
        <v>173</v>
      </c>
      <c r="E7">
        <f>[1]x8!$I6</f>
        <v>96.3</v>
      </c>
      <c r="F7" s="5">
        <f>[1]x9!$I6</f>
        <v>100.6</v>
      </c>
      <c r="G7">
        <f>[1]x10!$I6</f>
        <v>16</v>
      </c>
      <c r="H7">
        <f>[1]x11!$I6</f>
        <v>2.1</v>
      </c>
      <c r="I7">
        <f>[1]x12!$I6</f>
        <v>26.2</v>
      </c>
      <c r="J7">
        <f>[1]x13!$I6</f>
        <v>13.9</v>
      </c>
      <c r="K7">
        <f>[1]x14!$I6</f>
        <v>29</v>
      </c>
      <c r="L7">
        <f>[1]x15!$I6</f>
        <v>618</v>
      </c>
      <c r="M7">
        <f>[1]x16!$I6</f>
        <v>8.1</v>
      </c>
      <c r="N7">
        <f>[1]x17!$I6</f>
        <v>235.8</v>
      </c>
      <c r="O7">
        <f>[1]x18!$I6</f>
        <v>4.03</v>
      </c>
      <c r="P7">
        <f>[1]x20!$K6</f>
        <v>0.24714285714285711</v>
      </c>
      <c r="Q7">
        <f>[1]x21!$I6</f>
        <v>2.72</v>
      </c>
      <c r="R7">
        <f>[1]x22!$E6</f>
        <v>33</v>
      </c>
      <c r="S7">
        <f>[1]x23!$I6</f>
        <v>0</v>
      </c>
      <c r="T7">
        <f>[1]x24!$I6</f>
        <v>7.0000000000000007E-2</v>
      </c>
      <c r="U7">
        <f>[1]x25!$I6</f>
        <v>38.9</v>
      </c>
      <c r="V7">
        <f>[1]x26!$I6</f>
        <v>27.8</v>
      </c>
      <c r="W7" s="4">
        <f>[1]x27!$N6</f>
        <v>144.90352633826882</v>
      </c>
      <c r="AA7" t="s">
        <v>4</v>
      </c>
      <c r="AB7" t="s">
        <v>128</v>
      </c>
    </row>
    <row r="8" spans="1:28" x14ac:dyDescent="0.2">
      <c r="A8" t="s">
        <v>68</v>
      </c>
      <c r="B8">
        <f>[1]x1!$I7</f>
        <v>14</v>
      </c>
      <c r="C8">
        <f>[1]x5!$I7</f>
        <v>159.19999999999999</v>
      </c>
      <c r="D8">
        <f>[1]x6!$I7</f>
        <v>10</v>
      </c>
      <c r="E8">
        <f>[1]x8!$I7</f>
        <v>27.7</v>
      </c>
      <c r="F8" s="5">
        <f>[1]x9!$I7</f>
        <v>78.599999999999994</v>
      </c>
      <c r="G8">
        <f>[1]x10!$I7</f>
        <v>13.2</v>
      </c>
      <c r="H8">
        <f>[1]x11!$I7</f>
        <v>3.6</v>
      </c>
      <c r="I8">
        <f>[1]x12!$I7</f>
        <v>14.9</v>
      </c>
      <c r="J8">
        <f>[1]x13!$I7</f>
        <v>14.8</v>
      </c>
      <c r="K8">
        <f>[1]x14!$I7</f>
        <v>-3</v>
      </c>
      <c r="L8">
        <f>[1]x15!$I7</f>
        <v>307</v>
      </c>
      <c r="M8">
        <f>[1]x16!$I7</f>
        <v>13.8</v>
      </c>
      <c r="N8">
        <f>[1]x17!$I7</f>
        <v>8</v>
      </c>
      <c r="O8">
        <f>[1]x18!$I7</f>
        <v>13.47</v>
      </c>
      <c r="P8">
        <f>[1]x20!$K7</f>
        <v>0.8337500000000001</v>
      </c>
      <c r="Q8">
        <f>[1]x21!$I7</f>
        <v>2.13</v>
      </c>
      <c r="R8">
        <f>[1]x22!$E7</f>
        <v>66</v>
      </c>
      <c r="S8">
        <f>[1]x23!$I7</f>
        <v>7.33</v>
      </c>
      <c r="T8">
        <f>[1]x24!$I7</f>
        <v>0.35</v>
      </c>
      <c r="U8">
        <f>[1]x25!$I7</f>
        <v>18.899999999999999</v>
      </c>
      <c r="V8">
        <f>[1]x26!$I7</f>
        <v>14.6</v>
      </c>
      <c r="W8">
        <f>[1]x27!$I7</f>
        <v>96.4</v>
      </c>
      <c r="AA8" t="s">
        <v>5</v>
      </c>
      <c r="AB8" t="s">
        <v>129</v>
      </c>
    </row>
    <row r="9" spans="1:28" x14ac:dyDescent="0.2">
      <c r="A9" t="s">
        <v>69</v>
      </c>
      <c r="B9">
        <f>[1]x1!$I8</f>
        <v>8</v>
      </c>
      <c r="C9">
        <f>[1]x5!$I8</f>
        <v>122.9</v>
      </c>
      <c r="D9">
        <f>[1]x6!$N8</f>
        <v>231.76190476190476</v>
      </c>
      <c r="E9">
        <f>[1]x8!$I8</f>
        <v>12.3</v>
      </c>
      <c r="F9" s="5">
        <f>[1]x9!$I8</f>
        <v>85.1</v>
      </c>
      <c r="G9">
        <f>[1]x10!$I8</f>
        <v>2.2999999999999998</v>
      </c>
      <c r="H9">
        <f>[1]x11!$I8</f>
        <v>5.6</v>
      </c>
      <c r="I9">
        <f>[1]x12!$I8</f>
        <v>15.6</v>
      </c>
      <c r="J9">
        <f>[1]x13!$I8</f>
        <v>21.9</v>
      </c>
      <c r="K9">
        <f>[1]x14!$I8</f>
        <v>8</v>
      </c>
      <c r="L9">
        <f>[1]x15!$I8</f>
        <v>790</v>
      </c>
      <c r="M9">
        <f>[1]x16!$I8</f>
        <v>27.4</v>
      </c>
      <c r="N9">
        <f>[1]x17!$I8</f>
        <v>3.9</v>
      </c>
      <c r="O9">
        <f>[1]x18!$I8</f>
        <v>6.44</v>
      </c>
      <c r="P9">
        <f>[1]x20!$K8</f>
        <v>0.40624999999999994</v>
      </c>
      <c r="Q9">
        <f>[1]x21!$I8</f>
        <v>4.1399999999999997</v>
      </c>
      <c r="R9">
        <f>[1]x22!$E8</f>
        <v>129</v>
      </c>
      <c r="S9">
        <f>[1]x23!$I8</f>
        <v>8.17</v>
      </c>
      <c r="T9">
        <f>[1]x24!$I8</f>
        <v>7.0000000000000007E-2</v>
      </c>
      <c r="U9">
        <f>[1]x25!$I8</f>
        <v>13</v>
      </c>
      <c r="V9">
        <f>[1]x26!$I8</f>
        <v>18.3</v>
      </c>
      <c r="W9">
        <f>[1]x27!$I8</f>
        <v>65</v>
      </c>
      <c r="AA9" t="s">
        <v>6</v>
      </c>
      <c r="AB9" t="s">
        <v>98</v>
      </c>
    </row>
    <row r="10" spans="1:28" x14ac:dyDescent="0.2">
      <c r="A10" t="s">
        <v>71</v>
      </c>
      <c r="B10">
        <f>[1]x1!$I9</f>
        <v>18</v>
      </c>
      <c r="C10">
        <f>[1]x5!$I9</f>
        <v>95</v>
      </c>
      <c r="D10">
        <f>[1]x6!$I9</f>
        <v>219</v>
      </c>
      <c r="E10">
        <f>[1]x8!$I9</f>
        <v>11.9</v>
      </c>
      <c r="F10" s="5">
        <f>[1]x9!$I9</f>
        <v>95</v>
      </c>
      <c r="G10">
        <f>[1]x10!$I9</f>
        <v>27.7</v>
      </c>
      <c r="H10">
        <f>[1]x11!$I9</f>
        <v>13.3</v>
      </c>
      <c r="I10">
        <f>[1]x12!$I9</f>
        <v>10.8</v>
      </c>
      <c r="J10">
        <f>[1]x13!$I9</f>
        <v>28.8</v>
      </c>
      <c r="K10">
        <f>[1]x14!$I9</f>
        <v>-8</v>
      </c>
      <c r="L10">
        <f>[1]x15!$I9</f>
        <v>293</v>
      </c>
      <c r="M10">
        <f>[1]x16!$I9</f>
        <v>25.6</v>
      </c>
      <c r="N10">
        <f>[1]x17!$I9</f>
        <v>12</v>
      </c>
      <c r="O10">
        <f>[1]x18!$I9</f>
        <v>15.65</v>
      </c>
      <c r="P10">
        <f>[1]x20!$K9</f>
        <v>0.53999999999999992</v>
      </c>
      <c r="Q10">
        <f>[1]x21!$I9</f>
        <v>2.56</v>
      </c>
      <c r="R10">
        <f>[1]x22!$E9</f>
        <v>56</v>
      </c>
      <c r="S10">
        <f>[1]x23!$I9</f>
        <v>0</v>
      </c>
      <c r="T10">
        <f>[1]x24!$I9</f>
        <v>0.15</v>
      </c>
      <c r="U10">
        <f>[1]x25!$I9</f>
        <v>18.7</v>
      </c>
      <c r="V10">
        <f>[1]x26!$I9</f>
        <v>23.5</v>
      </c>
      <c r="W10" s="4">
        <f>[1]x27!$N9</f>
        <v>28.25</v>
      </c>
      <c r="AA10" t="s">
        <v>7</v>
      </c>
      <c r="AB10" t="s">
        <v>99</v>
      </c>
    </row>
    <row r="11" spans="1:28" x14ac:dyDescent="0.2">
      <c r="A11" t="s">
        <v>91</v>
      </c>
      <c r="B11">
        <f>[1]x1!$I10</f>
        <v>14</v>
      </c>
      <c r="C11">
        <f>[1]x5!$I10</f>
        <v>102.1</v>
      </c>
      <c r="D11">
        <f>[1]x6!$N10</f>
        <v>231.76190476190476</v>
      </c>
      <c r="E11">
        <f>[1]x8!$I10</f>
        <v>48.6</v>
      </c>
      <c r="F11" s="5">
        <f>[1]x9!$I10</f>
        <v>85.3</v>
      </c>
      <c r="G11">
        <f>[1]x10!$I10</f>
        <v>8.6999999999999993</v>
      </c>
      <c r="H11">
        <f>[1]x11!$I10</f>
        <v>8.3000000000000007</v>
      </c>
      <c r="I11">
        <f>[1]x12!$I10</f>
        <v>13.4</v>
      </c>
      <c r="J11">
        <f>[1]x13!$I10</f>
        <v>37.299999999999997</v>
      </c>
      <c r="K11">
        <f>[1]x14!$I10</f>
        <v>4</v>
      </c>
      <c r="L11">
        <f>[1]x15!$I10</f>
        <v>493</v>
      </c>
      <c r="M11">
        <f>[1]x16!$I10</f>
        <v>36.700000000000003</v>
      </c>
      <c r="N11">
        <f>[1]x17!$I10</f>
        <v>69.400000000000006</v>
      </c>
      <c r="O11">
        <f>[1]x18!$I10</f>
        <v>9.07</v>
      </c>
      <c r="P11">
        <f>[1]x20!$K10</f>
        <v>0.40285714285714291</v>
      </c>
      <c r="Q11">
        <f>[1]x21!$I10</f>
        <v>2.93</v>
      </c>
      <c r="R11">
        <f>[1]x22!$E10</f>
        <v>133</v>
      </c>
      <c r="S11">
        <f>[1]x23!$I10</f>
        <v>14.42</v>
      </c>
      <c r="T11">
        <f>[1]x24!$I10</f>
        <v>0.28999999999999998</v>
      </c>
      <c r="U11">
        <f>[1]x25!$I10</f>
        <v>19.899999999999999</v>
      </c>
      <c r="V11">
        <f>[1]x26!$I10</f>
        <v>16</v>
      </c>
      <c r="W11" s="4">
        <f>[1]x27!$N10</f>
        <v>132.69999999999999</v>
      </c>
      <c r="AA11" t="s">
        <v>8</v>
      </c>
      <c r="AB11" t="s">
        <v>100</v>
      </c>
    </row>
    <row r="12" spans="1:28" x14ac:dyDescent="0.2">
      <c r="A12" t="s">
        <v>75</v>
      </c>
      <c r="B12">
        <f>[1]x1!$I11</f>
        <v>13</v>
      </c>
      <c r="C12">
        <f>[1]x5!$I11</f>
        <v>131.19999999999999</v>
      </c>
      <c r="D12">
        <f>[1]x6!$I11</f>
        <v>904</v>
      </c>
      <c r="E12">
        <f>[1]x8!$I11</f>
        <v>47.9</v>
      </c>
      <c r="F12" s="5">
        <f>[1]x9!$I11</f>
        <v>87.4</v>
      </c>
      <c r="G12">
        <f>[1]x10!$I11</f>
        <v>3</v>
      </c>
      <c r="H12">
        <f>[1]x11!$I11</f>
        <v>4.5</v>
      </c>
      <c r="I12">
        <f>[1]x12!$I11</f>
        <v>16.2</v>
      </c>
      <c r="J12">
        <f>[1]x13!$I11</f>
        <v>12</v>
      </c>
      <c r="K12">
        <f>[1]x14!$I11</f>
        <v>2</v>
      </c>
      <c r="L12">
        <f>[1]x15!$I11</f>
        <v>520</v>
      </c>
      <c r="M12">
        <f>[1]x16!$I11</f>
        <v>14.1</v>
      </c>
      <c r="N12">
        <f>[1]x17!$I11</f>
        <v>152.19999999999999</v>
      </c>
      <c r="O12">
        <f>[1]x18!$I11</f>
        <v>3.66</v>
      </c>
      <c r="P12">
        <f>[1]x20!$K11</f>
        <v>0.14000000000000001</v>
      </c>
      <c r="Q12">
        <f>[1]x21!$I11</f>
        <v>2.0299999999999998</v>
      </c>
      <c r="R12">
        <f>[1]x22!$E11</f>
        <v>113</v>
      </c>
      <c r="S12">
        <f>[1]x23!$I11</f>
        <v>53.73</v>
      </c>
      <c r="T12">
        <f>[1]x24!$I11</f>
        <v>0.28999999999999998</v>
      </c>
      <c r="U12">
        <f>[1]x25!$I11</f>
        <v>24.9</v>
      </c>
      <c r="V12">
        <f>[1]x26!$I11</f>
        <v>18.100000000000001</v>
      </c>
      <c r="W12">
        <f>[1]x27!$I11</f>
        <v>444.2</v>
      </c>
      <c r="AA12" t="s">
        <v>9</v>
      </c>
      <c r="AB12" t="s">
        <v>101</v>
      </c>
    </row>
    <row r="13" spans="1:28" x14ac:dyDescent="0.2">
      <c r="A13" t="s">
        <v>73</v>
      </c>
      <c r="B13">
        <f>[1]x1!$I12</f>
        <v>27</v>
      </c>
      <c r="C13">
        <f>[1]x5!$I12</f>
        <v>110.3</v>
      </c>
      <c r="D13">
        <f>[1]x6!$I12</f>
        <v>246</v>
      </c>
      <c r="E13">
        <f>[1]x8!$I12</f>
        <v>62.2</v>
      </c>
      <c r="F13" s="5">
        <f>[1]x9!$I12</f>
        <v>93.9</v>
      </c>
      <c r="G13">
        <f>[1]x10!$I12</f>
        <v>12.8</v>
      </c>
      <c r="H13">
        <f>[1]x11!$I12</f>
        <v>5.8</v>
      </c>
      <c r="I13">
        <f>[1]x12!$I12</f>
        <v>24.2</v>
      </c>
      <c r="J13">
        <f>[1]x13!$I12</f>
        <v>12.3</v>
      </c>
      <c r="K13">
        <f>[1]x14!$I12</f>
        <v>2</v>
      </c>
      <c r="L13">
        <f>[1]x15!$I12</f>
        <v>482</v>
      </c>
      <c r="M13">
        <f>[1]x16!$I12</f>
        <v>15</v>
      </c>
      <c r="N13">
        <f>[1]x17!$I12</f>
        <v>12.8</v>
      </c>
      <c r="O13">
        <f>[1]x18!$I12</f>
        <v>7.36</v>
      </c>
      <c r="P13">
        <f>[1]x20!$K12</f>
        <v>0.40624999999999994</v>
      </c>
      <c r="Q13">
        <f>[1]x21!$I12</f>
        <v>3.65</v>
      </c>
      <c r="R13">
        <f>[1]x22!$E12</f>
        <v>61</v>
      </c>
      <c r="S13">
        <f>[1]x23!$I12</f>
        <v>1</v>
      </c>
      <c r="T13">
        <f>[1]x24!$I12</f>
        <v>0.23</v>
      </c>
      <c r="U13">
        <f>[1]x25!$I12</f>
        <v>58.3</v>
      </c>
      <c r="V13">
        <f>[1]x26!$I12</f>
        <v>35.700000000000003</v>
      </c>
      <c r="W13" s="4">
        <f>[1]x27!$N12</f>
        <v>145.53229055046864</v>
      </c>
      <c r="AA13" t="s">
        <v>10</v>
      </c>
      <c r="AB13" t="s">
        <v>102</v>
      </c>
    </row>
    <row r="14" spans="1:28" x14ac:dyDescent="0.2">
      <c r="A14" t="s">
        <v>74</v>
      </c>
      <c r="B14">
        <f>[1]x1!$I13</f>
        <v>27</v>
      </c>
      <c r="C14">
        <f>[1]x5!$I13</f>
        <v>209.2</v>
      </c>
      <c r="D14">
        <f>[1]x6!$I13</f>
        <v>64</v>
      </c>
      <c r="E14">
        <f>[1]x8!$I13</f>
        <v>70.400000000000006</v>
      </c>
      <c r="F14" s="5">
        <f>[1]x9!$I13</f>
        <v>85.4</v>
      </c>
      <c r="G14">
        <f>[1]x10!$I13</f>
        <v>5.6</v>
      </c>
      <c r="H14">
        <f>[1]x11!$I13</f>
        <v>3.6</v>
      </c>
      <c r="I14">
        <f>[1]x12!$I13</f>
        <v>18.3</v>
      </c>
      <c r="J14">
        <f>[1]x13!$I13</f>
        <v>8.3000000000000007</v>
      </c>
      <c r="K14">
        <f>[1]x14!$I13</f>
        <v>0</v>
      </c>
      <c r="L14">
        <f>[1]x15!$I13</f>
        <v>454</v>
      </c>
      <c r="M14">
        <f>[1]x16!$I13</f>
        <v>15.3</v>
      </c>
      <c r="N14">
        <f>[1]x17!$I13</f>
        <v>135.1</v>
      </c>
      <c r="O14">
        <f>[1]x18!$I13</f>
        <v>6.85</v>
      </c>
      <c r="P14">
        <f>[1]x20!$K13</f>
        <v>0.25571428571428573</v>
      </c>
      <c r="Q14">
        <f>[1]x21!$I13</f>
        <v>1.91</v>
      </c>
      <c r="R14">
        <f>[1]x22!$E13</f>
        <v>120</v>
      </c>
      <c r="S14">
        <f>[1]x23!$I13</f>
        <v>28.65</v>
      </c>
      <c r="T14">
        <f>[1]x24!$I13</f>
        <v>0.24</v>
      </c>
      <c r="U14">
        <f>[1]x25!$I13</f>
        <v>55.5</v>
      </c>
      <c r="V14">
        <f>[1]x26!$I13</f>
        <v>27.3</v>
      </c>
      <c r="W14" s="4">
        <f>[1]x27!$N13</f>
        <v>259.75</v>
      </c>
      <c r="AA14" t="s">
        <v>11</v>
      </c>
      <c r="AB14" t="s">
        <v>103</v>
      </c>
    </row>
    <row r="15" spans="1:28" x14ac:dyDescent="0.2">
      <c r="A15" t="s">
        <v>84</v>
      </c>
      <c r="B15">
        <f>[1]x1!$I14</f>
        <v>13</v>
      </c>
      <c r="C15">
        <f>[1]x5!$I14</f>
        <v>135.69999999999999</v>
      </c>
      <c r="D15">
        <f>[1]x6!$I14</f>
        <v>2</v>
      </c>
      <c r="E15">
        <f>[1]x8!$I14</f>
        <v>25.7</v>
      </c>
      <c r="F15" s="5">
        <f>[1]x9!$I14</f>
        <v>93.6</v>
      </c>
      <c r="G15">
        <f>[1]x10!$I14</f>
        <v>1.8</v>
      </c>
      <c r="H15">
        <f>[1]x11!$I14</f>
        <v>1.6</v>
      </c>
      <c r="I15">
        <f>[1]x12!$I14</f>
        <v>24.1</v>
      </c>
      <c r="J15">
        <f>[1]x13!$I14</f>
        <v>10.1</v>
      </c>
      <c r="K15">
        <f>[1]x14!$I14</f>
        <v>5</v>
      </c>
      <c r="L15">
        <f>[1]x15!$I14</f>
        <v>526</v>
      </c>
      <c r="M15">
        <f>[1]x16!$I14</f>
        <v>4.8</v>
      </c>
      <c r="N15">
        <f>[1]x17!$I14</f>
        <v>0.4</v>
      </c>
      <c r="O15">
        <f>[1]x18!$I14</f>
        <v>2.65</v>
      </c>
      <c r="P15">
        <f>[1]x20!$K14</f>
        <v>0.30333333333333329</v>
      </c>
      <c r="Q15">
        <f>[1]x21!$I14</f>
        <v>3.3</v>
      </c>
      <c r="R15">
        <f>[1]x22!$E14</f>
        <v>96</v>
      </c>
      <c r="S15">
        <f>[1]x23!$I14</f>
        <v>13.98</v>
      </c>
      <c r="T15">
        <f>[1]x24!$I14</f>
        <v>0.24</v>
      </c>
      <c r="U15">
        <f>[1]x25!$I14</f>
        <v>13.2</v>
      </c>
      <c r="V15">
        <f>[1]x26!$I14</f>
        <v>15.9</v>
      </c>
      <c r="W15" s="4">
        <f>[1]x27!$N14</f>
        <v>130.75</v>
      </c>
      <c r="AA15" t="s">
        <v>12</v>
      </c>
      <c r="AB15" t="s">
        <v>104</v>
      </c>
    </row>
    <row r="16" spans="1:28" x14ac:dyDescent="0.2">
      <c r="A16" t="s">
        <v>72</v>
      </c>
      <c r="B16">
        <f>[1]x1!$I15</f>
        <v>13</v>
      </c>
      <c r="C16">
        <f>[1]x5!$I15</f>
        <v>180.8</v>
      </c>
      <c r="D16">
        <f>[1]x6!$I15</f>
        <v>67</v>
      </c>
      <c r="E16">
        <f>[1]x8!$I15</f>
        <v>89.1</v>
      </c>
      <c r="F16" s="5">
        <f>[1]x9!$I15</f>
        <v>88.3</v>
      </c>
      <c r="G16">
        <f>[1]x10!$I15</f>
        <v>5.5</v>
      </c>
      <c r="H16">
        <f>[1]x11!$I15</f>
        <v>5.5</v>
      </c>
      <c r="I16">
        <f>[1]x12!$I15</f>
        <v>9.4</v>
      </c>
      <c r="J16">
        <f>[1]x13!$I15</f>
        <v>21.8</v>
      </c>
      <c r="K16">
        <f>[1]x14!$I15</f>
        <v>4</v>
      </c>
      <c r="L16">
        <f>[1]x15!$I15</f>
        <v>582</v>
      </c>
      <c r="M16">
        <f>[1]x16!$I15</f>
        <v>7.7</v>
      </c>
      <c r="N16">
        <f>[1]x17!$I15</f>
        <v>13.5</v>
      </c>
      <c r="O16">
        <f>[1]x18!$I15</f>
        <v>1.2</v>
      </c>
      <c r="P16">
        <f>[1]x20!$K15</f>
        <v>0.40624999999999994</v>
      </c>
      <c r="Q16">
        <f>[1]x21!$I15</f>
        <v>2.46</v>
      </c>
      <c r="R16">
        <f>[1]x22!$E15</f>
        <v>96</v>
      </c>
      <c r="S16">
        <f>[1]x23!$I15</f>
        <v>2</v>
      </c>
      <c r="T16">
        <f>[1]x24!$I15</f>
        <v>7.0000000000000007E-2</v>
      </c>
      <c r="U16">
        <f>[1]x25!$I15</f>
        <v>26.7</v>
      </c>
      <c r="V16">
        <f>[1]x26!$I15</f>
        <v>29.9</v>
      </c>
      <c r="W16">
        <f>[1]x27!$I15</f>
        <v>16.2</v>
      </c>
      <c r="AA16" t="s">
        <v>13</v>
      </c>
      <c r="AB16" t="s">
        <v>105</v>
      </c>
    </row>
    <row r="17" spans="1:28" x14ac:dyDescent="0.2">
      <c r="A17" t="s">
        <v>80</v>
      </c>
      <c r="B17">
        <f>[1]x1!$I16</f>
        <v>12</v>
      </c>
      <c r="C17">
        <f>[1]x5!$I16</f>
        <v>109.7</v>
      </c>
      <c r="D17">
        <f>[1]x6!$I16</f>
        <v>116</v>
      </c>
      <c r="E17">
        <f>[1]x8!$I16</f>
        <v>78.3</v>
      </c>
      <c r="F17" s="5">
        <f>[1]x9!$I16</f>
        <v>111.6</v>
      </c>
      <c r="G17">
        <f>[1]x10!$I16</f>
        <v>6.4</v>
      </c>
      <c r="H17">
        <f>[1]x11!$I16</f>
        <v>8.9</v>
      </c>
      <c r="I17">
        <f>[1]x12!$I16</f>
        <v>14.1</v>
      </c>
      <c r="J17">
        <f>[1]x13!$I16</f>
        <v>15.7</v>
      </c>
      <c r="K17">
        <f>[1]x14!$I16</f>
        <v>2</v>
      </c>
      <c r="L17">
        <f>[1]x15!$I16</f>
        <v>433</v>
      </c>
      <c r="M17">
        <f>[1]x16!$I16</f>
        <v>22.7</v>
      </c>
      <c r="N17">
        <f>[1]x17!$I16</f>
        <v>11.1</v>
      </c>
      <c r="O17">
        <f>[1]x18!$I16</f>
        <v>5.74</v>
      </c>
      <c r="P17">
        <f>[1]x20!$K16</f>
        <v>0.39874999999999999</v>
      </c>
      <c r="Q17">
        <f>[1]x21!$I16</f>
        <v>1.68</v>
      </c>
      <c r="R17">
        <f>[1]x22!$E16</f>
        <v>63</v>
      </c>
      <c r="S17">
        <f>[1]x23!$I16</f>
        <v>1</v>
      </c>
      <c r="T17">
        <f>[1]x24!$I16</f>
        <v>0.19</v>
      </c>
      <c r="U17">
        <f>[1]x25!$I16</f>
        <v>21.9</v>
      </c>
      <c r="V17">
        <f>[1]x26!$I16</f>
        <v>30.8</v>
      </c>
      <c r="W17">
        <f>[1]x27!$I16</f>
        <v>38.200000000000003</v>
      </c>
      <c r="AA17" t="s">
        <v>14</v>
      </c>
      <c r="AB17" t="s">
        <v>106</v>
      </c>
    </row>
    <row r="18" spans="1:28" x14ac:dyDescent="0.2">
      <c r="A18" t="s">
        <v>81</v>
      </c>
      <c r="B18">
        <f>[1]x1!$I17</f>
        <v>18</v>
      </c>
      <c r="C18">
        <f>[1]x5!$I17</f>
        <v>136.5</v>
      </c>
      <c r="D18">
        <f>[1]x6!$I17</f>
        <v>75</v>
      </c>
      <c r="E18">
        <f>[1]x8!$I17</f>
        <v>97.1</v>
      </c>
      <c r="F18" s="5">
        <f>[1]x9!$I17</f>
        <v>102.9</v>
      </c>
      <c r="G18">
        <f>[1]x10!$I17</f>
        <v>2.8</v>
      </c>
      <c r="H18">
        <f>[1]x11!$I17</f>
        <v>4</v>
      </c>
      <c r="I18">
        <f>[1]x12!$I17</f>
        <v>18.5</v>
      </c>
      <c r="J18">
        <f>[1]x13!$I17</f>
        <v>20.8</v>
      </c>
      <c r="K18">
        <f>[1]x14!$I17</f>
        <v>4</v>
      </c>
      <c r="L18">
        <f>[1]x15!$I17</f>
        <v>616</v>
      </c>
      <c r="M18">
        <f>[1]x16!$I17</f>
        <v>3.5</v>
      </c>
      <c r="N18">
        <f>[1]x17!$I17</f>
        <v>1.3</v>
      </c>
      <c r="O18">
        <f>[1]x18!$I17</f>
        <v>3.39</v>
      </c>
      <c r="P18">
        <f>[1]x20!$K17</f>
        <v>0.40624999999999994</v>
      </c>
      <c r="Q18">
        <f>[1]x21!$I17</f>
        <v>2.16</v>
      </c>
      <c r="R18">
        <f>[1]x22!$E17</f>
        <v>114</v>
      </c>
      <c r="S18">
        <f>[1]x23!$I17</f>
        <v>3.26</v>
      </c>
      <c r="T18">
        <f>[1]x24!$I17</f>
        <v>0.38</v>
      </c>
      <c r="U18">
        <f>[1]x25!$I17</f>
        <v>16.899999999999999</v>
      </c>
      <c r="V18">
        <f>[1]x26!$I17</f>
        <v>19</v>
      </c>
      <c r="W18" s="4">
        <f>[1]x27!$N17</f>
        <v>9.64</v>
      </c>
      <c r="AA18" s="7" t="s">
        <v>15</v>
      </c>
      <c r="AB18" s="7" t="s">
        <v>108</v>
      </c>
    </row>
    <row r="19" spans="1:28" x14ac:dyDescent="0.2">
      <c r="A19" t="s">
        <v>79</v>
      </c>
      <c r="B19">
        <f>[1]x1!$I18</f>
        <v>12</v>
      </c>
      <c r="C19">
        <f>[1]x5!$I18</f>
        <v>136.80000000000001</v>
      </c>
      <c r="D19">
        <f>[1]x6!$I18</f>
        <v>1</v>
      </c>
      <c r="E19">
        <f>[1]x8!$I18</f>
        <v>55.9</v>
      </c>
      <c r="F19" s="5">
        <f>[1]x9!$I18</f>
        <v>85.2</v>
      </c>
      <c r="G19">
        <f>[1]x10!$I18</f>
        <v>2</v>
      </c>
      <c r="H19">
        <f>[1]x11!$I18</f>
        <v>11.3</v>
      </c>
      <c r="I19">
        <f>[1]x12!$I18</f>
        <v>14.8</v>
      </c>
      <c r="J19">
        <f>[1]x13!$I18</f>
        <v>20.8</v>
      </c>
      <c r="K19">
        <f>[1]x14!$I18</f>
        <v>3</v>
      </c>
      <c r="L19">
        <f>[1]x15!$I18</f>
        <v>350</v>
      </c>
      <c r="M19">
        <f>[1]x16!$I18</f>
        <v>37.1</v>
      </c>
      <c r="N19">
        <f>[1]x17!$I18</f>
        <v>29.2</v>
      </c>
      <c r="O19">
        <f>[1]x18!$I18</f>
        <v>9.89</v>
      </c>
      <c r="P19">
        <f>[1]x20!$K18</f>
        <v>0.31374999999999997</v>
      </c>
      <c r="Q19">
        <f>[1]x21!$I18</f>
        <v>3.36</v>
      </c>
      <c r="R19">
        <f>[1]x22!$E18</f>
        <v>43</v>
      </c>
      <c r="S19">
        <f>[1]x23!$I18</f>
        <v>3</v>
      </c>
      <c r="T19">
        <f>[1]x24!$I18</f>
        <v>0.18</v>
      </c>
      <c r="U19">
        <f>[1]x25!$I18</f>
        <v>23.2</v>
      </c>
      <c r="V19">
        <f>[1]x26!$I18</f>
        <v>35.1</v>
      </c>
      <c r="W19">
        <f>[1]x27!$I18</f>
        <v>25.5</v>
      </c>
      <c r="AA19" s="7" t="s">
        <v>16</v>
      </c>
      <c r="AB19" s="7" t="s">
        <v>107</v>
      </c>
    </row>
    <row r="20" spans="1:28" x14ac:dyDescent="0.2">
      <c r="A20" t="s">
        <v>83</v>
      </c>
      <c r="B20">
        <f>[1]x1!$I19</f>
        <v>13</v>
      </c>
      <c r="C20">
        <f>[1]x5!$I19</f>
        <v>126.3</v>
      </c>
      <c r="D20">
        <f>[1]x6!$N19</f>
        <v>231.76190476190473</v>
      </c>
      <c r="E20">
        <f>[1]x8!$I19</f>
        <v>104.1</v>
      </c>
      <c r="F20" s="5">
        <f>[1]x9!$I19</f>
        <v>87.9</v>
      </c>
      <c r="G20">
        <f>[1]x10!$I19</f>
        <v>11.8</v>
      </c>
      <c r="H20">
        <f>[1]x11!$I19</f>
        <v>3</v>
      </c>
      <c r="I20">
        <f>[1]x12!$I19</f>
        <v>31.2</v>
      </c>
      <c r="J20">
        <f>[1]x13!$I19</f>
        <v>9</v>
      </c>
      <c r="K20">
        <f>[1]x14!$I19</f>
        <v>30</v>
      </c>
      <c r="L20">
        <f>[1]x15!$I19</f>
        <v>579</v>
      </c>
      <c r="M20">
        <f>[1]x16!$I19</f>
        <v>3.7</v>
      </c>
      <c r="N20">
        <f>[1]x17!$I19</f>
        <v>0.1</v>
      </c>
      <c r="O20">
        <f>[1]x18!$I19</f>
        <v>0.06</v>
      </c>
      <c r="P20">
        <f>[1]x20!$K19</f>
        <v>0.40624999999999994</v>
      </c>
      <c r="Q20">
        <f>[1]x21!$I19</f>
        <v>2.69</v>
      </c>
      <c r="R20">
        <f>[1]x22!$E19</f>
        <v>68</v>
      </c>
      <c r="S20">
        <f>[1]x23!$I19</f>
        <v>0</v>
      </c>
      <c r="T20">
        <f>[1]x24!$I19</f>
        <v>7.0000000000000007E-2</v>
      </c>
      <c r="U20">
        <f>[1]x25!$I19</f>
        <v>13.7</v>
      </c>
      <c r="V20">
        <f>[1]x26!$I19</f>
        <v>24</v>
      </c>
      <c r="W20" s="4">
        <f>[1]x27!$N19</f>
        <v>143.91419305977459</v>
      </c>
      <c r="AA20" s="7" t="s">
        <v>17</v>
      </c>
      <c r="AB20" s="7" t="s">
        <v>109</v>
      </c>
    </row>
    <row r="21" spans="1:28" x14ac:dyDescent="0.2">
      <c r="A21" t="s">
        <v>70</v>
      </c>
      <c r="B21">
        <f>[1]x1!$I20</f>
        <v>15</v>
      </c>
      <c r="C21">
        <f>[1]x5!$I20</f>
        <v>126.9</v>
      </c>
      <c r="D21">
        <f>[1]x6!$I20</f>
        <v>668</v>
      </c>
      <c r="E21">
        <f>[1]x8!$I20</f>
        <v>62.7</v>
      </c>
      <c r="F21" s="5">
        <f>[1]x9!$I20</f>
        <v>97.2</v>
      </c>
      <c r="G21">
        <f>[1]x10!$I20</f>
        <v>4.5999999999999996</v>
      </c>
      <c r="H21">
        <f>[1]x11!$I20</f>
        <v>2.8</v>
      </c>
      <c r="I21">
        <f>[1]x12!$I20</f>
        <v>26.1</v>
      </c>
      <c r="J21">
        <f>[1]x13!$I20</f>
        <v>16.3</v>
      </c>
      <c r="K21">
        <f>[1]x14!$I20</f>
        <v>-1</v>
      </c>
      <c r="L21">
        <f>[1]x15!$I20</f>
        <v>615</v>
      </c>
      <c r="M21">
        <f>[1]x16!$I20</f>
        <v>12.4</v>
      </c>
      <c r="N21">
        <f>[1]x17!$I20</f>
        <v>29.1</v>
      </c>
      <c r="O21">
        <f>[1]x18!$I20</f>
        <v>6.04</v>
      </c>
      <c r="P21">
        <f>[1]x20!$K20</f>
        <v>0.47799999999999992</v>
      </c>
      <c r="Q21">
        <f>[1]x21!$I20</f>
        <v>2.0499999999999998</v>
      </c>
      <c r="R21">
        <f>[1]x22!$E20</f>
        <v>138</v>
      </c>
      <c r="S21">
        <f>[1]x23!$I20</f>
        <v>92.65</v>
      </c>
      <c r="T21">
        <f>[1]x24!$I20</f>
        <v>0.42</v>
      </c>
      <c r="U21">
        <f>[1]x25!$I20</f>
        <v>7.8</v>
      </c>
      <c r="V21">
        <f>[1]x26!$I20</f>
        <v>20.3</v>
      </c>
      <c r="W21" s="4">
        <f>[1]x27!$N20</f>
        <v>410.24285714285713</v>
      </c>
      <c r="AA21" s="7" t="s">
        <v>18</v>
      </c>
      <c r="AB21" s="7" t="s">
        <v>110</v>
      </c>
    </row>
    <row r="22" spans="1:28" x14ac:dyDescent="0.2">
      <c r="A22" t="s">
        <v>86</v>
      </c>
      <c r="B22">
        <f>[1]x1!$I21</f>
        <v>20</v>
      </c>
      <c r="C22">
        <f>[1]x5!$I21</f>
        <v>130.5</v>
      </c>
      <c r="D22">
        <f>[1]x6!$N21</f>
        <v>231.76190476190473</v>
      </c>
      <c r="E22">
        <f>[1]x8!$I21</f>
        <v>25.6</v>
      </c>
      <c r="F22" s="5">
        <f>[1]x9!$I21</f>
        <v>91.9</v>
      </c>
      <c r="G22">
        <f>[1]x10!$I21</f>
        <v>20</v>
      </c>
      <c r="H22">
        <f>[1]x11!$I21</f>
        <v>6.2</v>
      </c>
      <c r="I22">
        <f>[1]x12!$I21</f>
        <v>14</v>
      </c>
      <c r="J22">
        <f>[1]x13!$I21</f>
        <v>17.3</v>
      </c>
      <c r="K22">
        <f>[1]x14!$I21</f>
        <v>4</v>
      </c>
      <c r="L22">
        <f>[1]x15!$I21</f>
        <v>297</v>
      </c>
      <c r="M22">
        <f>[1]x16!$I21</f>
        <v>11.4</v>
      </c>
      <c r="N22">
        <f>[1]x17!$I21</f>
        <v>59.4</v>
      </c>
      <c r="O22">
        <f>[1]x18!$I21</f>
        <v>4.6500000000000004</v>
      </c>
      <c r="P22">
        <f>[1]x20!$K21</f>
        <v>0.80625000000000002</v>
      </c>
      <c r="Q22">
        <f>[1]x21!$I21</f>
        <v>2.41</v>
      </c>
      <c r="R22">
        <f>[1]x22!$E21</f>
        <v>30</v>
      </c>
      <c r="S22">
        <f>[1]x23!$I21</f>
        <v>34.5</v>
      </c>
      <c r="T22">
        <f>[1]x24!$I21</f>
        <v>0.23</v>
      </c>
      <c r="U22">
        <f>[1]x25!$I21</f>
        <v>27.3</v>
      </c>
      <c r="V22">
        <f>[1]x26!$I21</f>
        <v>25.8</v>
      </c>
      <c r="W22" s="4">
        <f>[1]x27!$N21</f>
        <v>442.83333333333331</v>
      </c>
      <c r="AA22" s="7" t="s">
        <v>19</v>
      </c>
      <c r="AB22" s="7" t="s">
        <v>111</v>
      </c>
    </row>
    <row r="23" spans="1:28" x14ac:dyDescent="0.2">
      <c r="A23" t="s">
        <v>87</v>
      </c>
      <c r="B23">
        <f>[1]x1!$I22</f>
        <v>21</v>
      </c>
      <c r="C23">
        <f>[1]x5!$I22</f>
        <v>137.9</v>
      </c>
      <c r="D23">
        <f>[1]x6!$I22</f>
        <v>195</v>
      </c>
      <c r="E23">
        <f>[1]x8!$I22</f>
        <v>72.400000000000006</v>
      </c>
      <c r="F23" s="5">
        <f>[1]x9!$I22</f>
        <v>82.7</v>
      </c>
      <c r="G23">
        <f>[1]x10!$I22</f>
        <v>5.2</v>
      </c>
      <c r="H23">
        <f>[1]x11!$I22</f>
        <v>5.7</v>
      </c>
      <c r="I23">
        <f>[1]x12!$I22</f>
        <v>22.7</v>
      </c>
      <c r="J23">
        <f>[1]x13!$I22</f>
        <v>14</v>
      </c>
      <c r="K23">
        <f>[1]x14!$I22</f>
        <v>4</v>
      </c>
      <c r="L23">
        <f>[1]x15!$I22</f>
        <v>440</v>
      </c>
      <c r="M23">
        <f>[1]x16!$I22</f>
        <v>25.7</v>
      </c>
      <c r="N23">
        <f>[1]x17!$I22</f>
        <v>78</v>
      </c>
      <c r="O23">
        <f>[1]x18!$I22</f>
        <v>5.31</v>
      </c>
      <c r="P23">
        <f>[1]x20!$K22</f>
        <v>0.2475</v>
      </c>
      <c r="Q23">
        <f>[1]x21!$I22</f>
        <v>2.21</v>
      </c>
      <c r="R23">
        <f>[1]x22!$E22</f>
        <v>81</v>
      </c>
      <c r="S23">
        <f>[1]x23!$I22</f>
        <v>1</v>
      </c>
      <c r="T23">
        <f>[1]x24!$I22</f>
        <v>0.09</v>
      </c>
      <c r="U23">
        <f>[1]x25!$I22</f>
        <v>38.1</v>
      </c>
      <c r="V23">
        <f>[1]x26!$I22</f>
        <v>27.5</v>
      </c>
      <c r="W23" s="4">
        <f>[1]x27!$N22</f>
        <v>95.699999999999989</v>
      </c>
      <c r="AA23" s="7" t="s">
        <v>20</v>
      </c>
      <c r="AB23" s="7" t="s">
        <v>112</v>
      </c>
    </row>
    <row r="24" spans="1:28" x14ac:dyDescent="0.2">
      <c r="A24" t="s">
        <v>88</v>
      </c>
      <c r="B24">
        <f>[1]x1!$I23</f>
        <v>23</v>
      </c>
      <c r="C24">
        <f>[1]x5!$I23</f>
        <v>63.4</v>
      </c>
      <c r="D24">
        <f>[1]x6!$I23</f>
        <v>195</v>
      </c>
      <c r="E24">
        <f>[1]x8!$I23</f>
        <v>18.5</v>
      </c>
      <c r="F24" s="5">
        <f>[1]x9!$I23</f>
        <v>91.5</v>
      </c>
      <c r="G24">
        <f>[1]x10!$I23</f>
        <v>10.1</v>
      </c>
      <c r="H24">
        <f>[1]x11!$I23</f>
        <v>7.6</v>
      </c>
      <c r="I24">
        <f>[1]x12!$I23</f>
        <v>26.4</v>
      </c>
      <c r="J24">
        <f>[1]x13!$I23</f>
        <v>22.1</v>
      </c>
      <c r="K24">
        <f>[1]x14!$I23</f>
        <v>-2</v>
      </c>
      <c r="L24">
        <f>[1]x15!$I23</f>
        <v>254</v>
      </c>
      <c r="M24">
        <f>[1]x16!$I23</f>
        <v>23.9</v>
      </c>
      <c r="N24">
        <f>[1]x17!$I23</f>
        <v>27.9</v>
      </c>
      <c r="O24">
        <f>[1]x18!$I23</f>
        <v>2.06</v>
      </c>
      <c r="P24">
        <f>[1]x20!$K23</f>
        <v>0.83750000000000002</v>
      </c>
      <c r="Q24">
        <f>[1]x21!$I23</f>
        <v>2</v>
      </c>
      <c r="R24">
        <f>[1]x22!$E23</f>
        <v>55</v>
      </c>
      <c r="S24">
        <f>[1]x23!$I23</f>
        <v>2</v>
      </c>
      <c r="T24">
        <f>[1]x24!$I23</f>
        <v>0.19</v>
      </c>
      <c r="U24">
        <f>[1]x25!$I23</f>
        <v>23.7</v>
      </c>
      <c r="V24">
        <f>[1]x26!$I23</f>
        <v>41.9</v>
      </c>
      <c r="W24">
        <f>[1]x27!$I23</f>
        <v>183.1</v>
      </c>
      <c r="AA24" s="7" t="s">
        <v>21</v>
      </c>
      <c r="AB24" s="7" t="s">
        <v>130</v>
      </c>
    </row>
    <row r="25" spans="1:28" x14ac:dyDescent="0.2">
      <c r="A25" t="s">
        <v>90</v>
      </c>
      <c r="B25">
        <f>[1]x1!$I24</f>
        <v>30</v>
      </c>
      <c r="C25">
        <f>[1]x5!$I24</f>
        <v>150.9</v>
      </c>
      <c r="D25">
        <f>[1]x6!$I24</f>
        <v>0</v>
      </c>
      <c r="E25">
        <f>[1]x8!$I24</f>
        <v>59.2</v>
      </c>
      <c r="F25" s="5">
        <f>[1]x9!$I24</f>
        <v>87.4</v>
      </c>
      <c r="G25">
        <f>[1]x10!$I24</f>
        <v>10.5</v>
      </c>
      <c r="H25">
        <f>[1]x11!$I24</f>
        <v>6.8</v>
      </c>
      <c r="I25">
        <f>[1]x12!$I24</f>
        <v>15.1</v>
      </c>
      <c r="J25">
        <f>[1]x13!$I24</f>
        <v>11.4</v>
      </c>
      <c r="K25">
        <f>[1]x14!$I24</f>
        <v>-4</v>
      </c>
      <c r="L25">
        <f>[1]x15!$I24</f>
        <v>304</v>
      </c>
      <c r="M25">
        <f>[1]x16!$I24</f>
        <v>10.1</v>
      </c>
      <c r="N25">
        <f>[1]x17!$I24</f>
        <v>38.1</v>
      </c>
      <c r="O25">
        <f>[1]x18!$I24</f>
        <v>8.18</v>
      </c>
      <c r="P25">
        <f>[1]x20!$K24</f>
        <v>0.68714285714285706</v>
      </c>
      <c r="Q25">
        <f>[1]x21!$I24</f>
        <v>1.72</v>
      </c>
      <c r="R25">
        <f>[1]x22!$E24</f>
        <v>42</v>
      </c>
      <c r="S25">
        <f>[1]x23!$I24</f>
        <v>1</v>
      </c>
      <c r="T25">
        <f>[1]x24!$I24</f>
        <v>0.17</v>
      </c>
      <c r="U25">
        <f>[1]x25!$I24</f>
        <v>33.700000000000003</v>
      </c>
      <c r="V25">
        <f>[1]x26!$I24</f>
        <v>19.8</v>
      </c>
      <c r="W25" s="4">
        <f>[1]x27!$N24</f>
        <v>144.01113543840199</v>
      </c>
      <c r="AA25" s="7" t="s">
        <v>22</v>
      </c>
      <c r="AB25" s="7" t="s">
        <v>131</v>
      </c>
    </row>
    <row r="26" spans="1:28" x14ac:dyDescent="0.2">
      <c r="A26" t="s">
        <v>89</v>
      </c>
      <c r="B26">
        <f>[1]x1!$I25</f>
        <v>38</v>
      </c>
      <c r="C26">
        <f>[1]x5!$I25</f>
        <v>171.3</v>
      </c>
      <c r="D26">
        <f>[1]x6!$I25</f>
        <v>2</v>
      </c>
      <c r="E26">
        <f>[1]x8!$I25</f>
        <v>46.9</v>
      </c>
      <c r="F26" s="5">
        <f>[1]x9!$I25</f>
        <v>92.7</v>
      </c>
      <c r="G26">
        <f>[1]x10!$I25</f>
        <v>5.6</v>
      </c>
      <c r="H26">
        <f>[1]x11!$I25</f>
        <v>7.1</v>
      </c>
      <c r="I26">
        <f>[1]x12!$I25</f>
        <v>12.3</v>
      </c>
      <c r="J26">
        <f>[1]x13!$I25</f>
        <v>12.2</v>
      </c>
      <c r="K26">
        <f>[1]x14!$I25</f>
        <v>6</v>
      </c>
      <c r="L26">
        <f>[1]x15!$I25</f>
        <v>414</v>
      </c>
      <c r="M26">
        <f>[1]x16!$I25</f>
        <v>22.4</v>
      </c>
      <c r="N26">
        <f>[1]x17!$I25</f>
        <v>7.1</v>
      </c>
      <c r="O26">
        <f>[1]x18!$I25</f>
        <v>8.07</v>
      </c>
      <c r="P26">
        <f>[1]x20!$K25</f>
        <v>0.87428571428571433</v>
      </c>
      <c r="Q26">
        <f>[1]x21!$I25</f>
        <v>3.94</v>
      </c>
      <c r="R26">
        <f>[1]x22!$E25</f>
        <v>71</v>
      </c>
      <c r="S26">
        <f>[1]x23!$I25</f>
        <v>2</v>
      </c>
      <c r="T26">
        <f>[1]x24!$I25</f>
        <v>0.34</v>
      </c>
      <c r="U26">
        <f>[1]x25!$I25</f>
        <v>21.6</v>
      </c>
      <c r="V26">
        <f>[1]x26!$I25</f>
        <v>20.399999999999999</v>
      </c>
      <c r="W26">
        <f>[1]x27!$I25</f>
        <v>23.3</v>
      </c>
      <c r="AA26" s="7" t="s">
        <v>23</v>
      </c>
      <c r="AB26" s="7" t="s">
        <v>132</v>
      </c>
    </row>
    <row r="27" spans="1:28" x14ac:dyDescent="0.2">
      <c r="A27" t="s">
        <v>92</v>
      </c>
      <c r="B27">
        <f>[1]x1!$I26</f>
        <v>14</v>
      </c>
      <c r="C27">
        <f>[1]x5!$I26</f>
        <v>103.5</v>
      </c>
      <c r="D27">
        <f>[1]x6!$I26</f>
        <v>144</v>
      </c>
      <c r="E27">
        <f>[1]x8!$I26</f>
        <v>32</v>
      </c>
      <c r="F27" s="5">
        <f>[1]x9!$I26</f>
        <v>80.099999999999994</v>
      </c>
      <c r="G27">
        <f>[1]x10!$I26</f>
        <v>2.4</v>
      </c>
      <c r="H27">
        <f>[1]x11!$I26</f>
        <v>4.4000000000000004</v>
      </c>
      <c r="I27">
        <f>[1]x12!$I26</f>
        <v>12.9</v>
      </c>
      <c r="J27">
        <f>[1]x13!$I26</f>
        <v>22.6</v>
      </c>
      <c r="K27">
        <f>[1]x14!$I26</f>
        <v>1</v>
      </c>
      <c r="L27">
        <f>[1]x15!$I26</f>
        <v>451</v>
      </c>
      <c r="M27">
        <f>[1]x16!$I26</f>
        <v>52</v>
      </c>
      <c r="N27">
        <f>[1]x17!$I26</f>
        <v>9.3000000000000007</v>
      </c>
      <c r="O27">
        <f>[1]x18!$I26</f>
        <v>16.5</v>
      </c>
      <c r="P27">
        <f>[1]x20!$K26</f>
        <v>0.34999999999999992</v>
      </c>
      <c r="Q27">
        <f>[1]x21!$I26</f>
        <v>2.36</v>
      </c>
      <c r="R27">
        <f>[1]x22!$E26</f>
        <v>140</v>
      </c>
      <c r="S27">
        <f>[1]x23!$I26</f>
        <v>7.75</v>
      </c>
      <c r="T27">
        <f>[1]x24!$I26</f>
        <v>0.12</v>
      </c>
      <c r="U27">
        <f>[1]x25!$I26</f>
        <v>23.6</v>
      </c>
      <c r="V27">
        <f>[1]x26!$I26</f>
        <v>18.3</v>
      </c>
      <c r="W27">
        <f>[1]x27!$I26</f>
        <v>72</v>
      </c>
      <c r="AA27" t="s">
        <v>24</v>
      </c>
      <c r="AB27" t="s">
        <v>119</v>
      </c>
    </row>
    <row r="28" spans="1:28" x14ac:dyDescent="0.2">
      <c r="A28" t="s">
        <v>82</v>
      </c>
      <c r="B28">
        <f>[1]x1!$I27</f>
        <v>21</v>
      </c>
      <c r="C28">
        <f>[1]x5!$I27</f>
        <v>152.80000000000001</v>
      </c>
      <c r="D28">
        <f>[1]x6!$I27</f>
        <v>618</v>
      </c>
      <c r="E28">
        <f>[1]x8!$I27</f>
        <v>49.6</v>
      </c>
      <c r="F28" s="5">
        <f>[1]x9!$I27</f>
        <v>79.8</v>
      </c>
      <c r="G28">
        <f>[1]x10!$I27</f>
        <v>3.2</v>
      </c>
      <c r="H28">
        <f>[1]x11!$I27</f>
        <v>7.7</v>
      </c>
      <c r="I28">
        <f>[1]x12!$I27</f>
        <v>12.8</v>
      </c>
      <c r="J28">
        <f>[1]x13!$I27</f>
        <v>10</v>
      </c>
      <c r="K28">
        <f>[1]x14!$I27</f>
        <v>-1</v>
      </c>
      <c r="L28">
        <f>[1]x15!$I27</f>
        <v>378</v>
      </c>
      <c r="M28">
        <f>[1]x16!$I27</f>
        <v>16.2</v>
      </c>
      <c r="N28">
        <f>[1]x17!$I27</f>
        <v>87.4</v>
      </c>
      <c r="O28">
        <f>[1]x18!$I27</f>
        <v>2.4500000000000002</v>
      </c>
      <c r="P28">
        <f>[1]x20!$K27</f>
        <v>0.59714285714285709</v>
      </c>
      <c r="Q28">
        <f>[1]x21!$I27</f>
        <v>2.66</v>
      </c>
      <c r="R28">
        <f>[1]x22!$E27</f>
        <v>58</v>
      </c>
      <c r="S28">
        <f>[1]x23!$I27</f>
        <v>2</v>
      </c>
      <c r="T28">
        <f>[1]x24!$I27</f>
        <v>0.21</v>
      </c>
      <c r="U28">
        <f>[1]x25!$I27</f>
        <v>26.6</v>
      </c>
      <c r="V28">
        <f>[1]x26!$I27</f>
        <v>34.799999999999997</v>
      </c>
      <c r="W28" s="4">
        <f>[1]x27!$N27</f>
        <v>144.12425003756678</v>
      </c>
      <c r="AA28" s="7" t="s">
        <v>25</v>
      </c>
      <c r="AB28" s="7" t="s">
        <v>118</v>
      </c>
    </row>
    <row r="29" spans="1:28" x14ac:dyDescent="0.2">
      <c r="A29" t="s">
        <v>93</v>
      </c>
      <c r="B29">
        <f>[1]x1!$I28</f>
        <v>9</v>
      </c>
      <c r="C29">
        <f>[1]x5!$I28</f>
        <v>160.30000000000001</v>
      </c>
      <c r="D29">
        <f>[1]x6!$N28</f>
        <v>231.76190476190473</v>
      </c>
      <c r="E29">
        <f>[1]x8!$I28</f>
        <v>47.1</v>
      </c>
      <c r="F29" s="5">
        <f>[1]x9!$I28</f>
        <v>95.3</v>
      </c>
      <c r="G29">
        <f>[1]x10!$I28</f>
        <v>5.9</v>
      </c>
      <c r="H29">
        <f>[1]x11!$I28</f>
        <v>2.2999999999999998</v>
      </c>
      <c r="I29">
        <f>[1]x12!$I28</f>
        <v>17</v>
      </c>
      <c r="J29">
        <f>[1]x13!$I28</f>
        <v>8.9</v>
      </c>
      <c r="K29">
        <f>[1]x14!$L$28</f>
        <v>-0.54545454545454541</v>
      </c>
      <c r="L29">
        <f>[1]x15!$I28</f>
        <v>482</v>
      </c>
      <c r="M29">
        <f>[1]x16!$I28</f>
        <v>5.7</v>
      </c>
      <c r="N29">
        <f>[1]x17!$I28</f>
        <v>108.5</v>
      </c>
      <c r="O29">
        <f>[1]x18!$I28</f>
        <v>3.24</v>
      </c>
      <c r="P29">
        <f>[1]x20!$K28</f>
        <v>0.25285714285714284</v>
      </c>
      <c r="Q29">
        <f>[1]x21!$I28</f>
        <v>2.46</v>
      </c>
      <c r="R29">
        <f>[1]x22!$E28</f>
        <v>130</v>
      </c>
      <c r="S29">
        <f>[1]x23!$I28</f>
        <v>24</v>
      </c>
      <c r="T29">
        <f>[1]x24!$I28</f>
        <v>0.13</v>
      </c>
      <c r="U29">
        <f>[1]x25!$I28</f>
        <v>20.7</v>
      </c>
      <c r="V29">
        <f>[1]x26!$I28</f>
        <v>24.8</v>
      </c>
      <c r="W29" s="4">
        <f>[1]x27!$N28</f>
        <v>325.20000000000005</v>
      </c>
      <c r="AA29" s="7" t="s">
        <v>26</v>
      </c>
      <c r="AB29" s="7" t="s">
        <v>120</v>
      </c>
    </row>
    <row r="30" spans="1:28" x14ac:dyDescent="0.2">
      <c r="A30" t="s">
        <v>77</v>
      </c>
      <c r="B30">
        <f>[1]x1!$I29</f>
        <v>19</v>
      </c>
      <c r="C30">
        <f>[1]x5!$I29</f>
        <v>188.8</v>
      </c>
      <c r="D30">
        <f>[1]x6!$I29</f>
        <v>177</v>
      </c>
      <c r="E30">
        <f>[1]x8!$I29</f>
        <v>76.8</v>
      </c>
      <c r="F30" s="5">
        <f>[1]x9!$I29</f>
        <v>85.6</v>
      </c>
      <c r="G30">
        <f>[1]x10!$I29</f>
        <v>2.4</v>
      </c>
      <c r="H30">
        <f>[1]x11!$I29</f>
        <v>3.1</v>
      </c>
      <c r="I30">
        <f>[1]x12!$I29</f>
        <v>18.100000000000001</v>
      </c>
      <c r="J30">
        <f>[1]x13!$I29</f>
        <v>8.3000000000000007</v>
      </c>
      <c r="K30">
        <f>[1]x14!$I29</f>
        <v>-2</v>
      </c>
      <c r="L30">
        <f>[1]x15!$I29</f>
        <v>491</v>
      </c>
      <c r="M30">
        <f>[1]x16!$I29</f>
        <v>16.7</v>
      </c>
      <c r="N30">
        <f>[1]x17!$I29</f>
        <v>75.8</v>
      </c>
      <c r="O30">
        <f>[1]x18!$I29</f>
        <v>10.6</v>
      </c>
      <c r="P30">
        <f>[1]x20!$K29</f>
        <v>0.76333333333333331</v>
      </c>
      <c r="Q30">
        <f>[1]x21!$I29</f>
        <v>3.45</v>
      </c>
      <c r="R30">
        <f>[1]x22!$E29</f>
        <v>97</v>
      </c>
      <c r="S30">
        <f>[1]x23!$I29</f>
        <v>34.92</v>
      </c>
      <c r="T30">
        <f>[1]x24!$I29</f>
        <v>0.18</v>
      </c>
      <c r="U30">
        <f>[1]x25!$I29</f>
        <v>40</v>
      </c>
      <c r="V30">
        <f>[1]x26!$I29</f>
        <v>28.5</v>
      </c>
      <c r="W30" s="4">
        <f>[1]x27!$N29</f>
        <v>144.2523062613476</v>
      </c>
      <c r="AA30" s="7" t="s">
        <v>27</v>
      </c>
      <c r="AB30" s="7" t="s">
        <v>121</v>
      </c>
    </row>
    <row r="31" spans="1:28" x14ac:dyDescent="0.2">
      <c r="A31" s="2" t="s">
        <v>113</v>
      </c>
      <c r="B31" s="2">
        <f t="shared" ref="B31:J31" si="0">AVERAGE(B3:B30)</f>
        <v>19.25</v>
      </c>
      <c r="C31" s="2">
        <f t="shared" si="0"/>
        <v>135.50714285714292</v>
      </c>
      <c r="D31" s="2">
        <f t="shared" si="0"/>
        <v>219.44897959183672</v>
      </c>
      <c r="E31" s="2">
        <f t="shared" si="0"/>
        <v>55.06428571428571</v>
      </c>
      <c r="F31" s="14">
        <f t="shared" si="0"/>
        <v>90.746428571428581</v>
      </c>
      <c r="G31" s="2">
        <f t="shared" si="0"/>
        <v>8.0821428571428573</v>
      </c>
      <c r="H31" s="2">
        <f t="shared" si="0"/>
        <v>5.5785714285714283</v>
      </c>
      <c r="I31" s="2">
        <f t="shared" si="0"/>
        <v>17.37857142857143</v>
      </c>
      <c r="J31" s="2">
        <f t="shared" si="0"/>
        <v>16.139285714285716</v>
      </c>
      <c r="K31" s="2">
        <f t="shared" ref="K31" si="1">AVERAGE(K3:K30)</f>
        <v>3.2305194805194803</v>
      </c>
      <c r="L31" s="2">
        <f t="shared" ref="L31" si="2">AVERAGE(L3:L30)</f>
        <v>465.03571428571428</v>
      </c>
      <c r="M31" s="2">
        <f t="shared" ref="M31" si="3">AVERAGE(M3:M30)</f>
        <v>18.532142857142855</v>
      </c>
      <c r="N31" s="2">
        <v>6.2</v>
      </c>
      <c r="O31" s="2">
        <f t="shared" ref="O31:T31" si="4">AVERAGE(O3:O30)</f>
        <v>6.5675000000000008</v>
      </c>
      <c r="P31" s="2">
        <f t="shared" si="4"/>
        <v>0.48482227891156471</v>
      </c>
      <c r="Q31" s="2">
        <f t="shared" ref="Q31" si="5">AVERAGE(Q3:Q30)</f>
        <v>2.6103571428571426</v>
      </c>
      <c r="R31" s="2">
        <f>AVERAGE(R3:R30)</f>
        <v>82.535714285714292</v>
      </c>
      <c r="S31" s="2">
        <f t="shared" si="4"/>
        <v>12.992142857142857</v>
      </c>
      <c r="T31" s="2">
        <f t="shared" si="4"/>
        <v>0.20107142857142857</v>
      </c>
      <c r="U31" s="2">
        <f>AVERAGE(U3:U30)</f>
        <v>26.375000000000004</v>
      </c>
      <c r="V31" s="2">
        <f t="shared" ref="V31:W31" si="6">AVERAGE(V3:V30)</f>
        <v>25.55714285714285</v>
      </c>
      <c r="W31" s="2">
        <f t="shared" si="6"/>
        <v>144.09775805340547</v>
      </c>
    </row>
    <row r="32" spans="1:28" x14ac:dyDescent="0.2">
      <c r="A32" s="2" t="s">
        <v>114</v>
      </c>
      <c r="B32" s="2">
        <f t="shared" ref="B32:J32" si="7">ABS(B31)</f>
        <v>19.25</v>
      </c>
      <c r="C32" s="2">
        <f t="shared" si="7"/>
        <v>135.50714285714292</v>
      </c>
      <c r="D32" s="2">
        <f t="shared" si="7"/>
        <v>219.44897959183672</v>
      </c>
      <c r="E32" s="2">
        <f t="shared" si="7"/>
        <v>55.06428571428571</v>
      </c>
      <c r="F32" s="14">
        <f t="shared" si="7"/>
        <v>90.746428571428581</v>
      </c>
      <c r="G32" s="2">
        <f t="shared" si="7"/>
        <v>8.0821428571428573</v>
      </c>
      <c r="H32" s="2">
        <f t="shared" si="7"/>
        <v>5.5785714285714283</v>
      </c>
      <c r="I32" s="2">
        <f t="shared" si="7"/>
        <v>17.37857142857143</v>
      </c>
      <c r="J32" s="2">
        <f t="shared" si="7"/>
        <v>16.139285714285716</v>
      </c>
      <c r="K32" s="2">
        <f t="shared" ref="K32:W32" si="8">ABS(K31)</f>
        <v>3.2305194805194803</v>
      </c>
      <c r="L32" s="2">
        <f t="shared" si="8"/>
        <v>465.03571428571428</v>
      </c>
      <c r="M32" s="2">
        <f t="shared" si="8"/>
        <v>18.532142857142855</v>
      </c>
      <c r="N32" s="2">
        <v>4.7</v>
      </c>
      <c r="O32" s="2">
        <f t="shared" si="8"/>
        <v>6.5675000000000008</v>
      </c>
      <c r="P32" s="2">
        <f t="shared" si="8"/>
        <v>0.48482227891156471</v>
      </c>
      <c r="Q32" s="2">
        <f t="shared" ref="Q32" si="9">ABS(Q31)</f>
        <v>2.6103571428571426</v>
      </c>
      <c r="R32" s="2">
        <f>ABS(R31)</f>
        <v>82.535714285714292</v>
      </c>
      <c r="S32" s="2">
        <f t="shared" si="8"/>
        <v>12.992142857142857</v>
      </c>
      <c r="T32" s="2">
        <f t="shared" si="8"/>
        <v>0.20107142857142857</v>
      </c>
      <c r="U32" s="2">
        <f t="shared" si="8"/>
        <v>26.375000000000004</v>
      </c>
      <c r="V32" s="2">
        <f t="shared" si="8"/>
        <v>25.55714285714285</v>
      </c>
      <c r="W32" s="2">
        <f t="shared" si="8"/>
        <v>144.09775805340547</v>
      </c>
    </row>
    <row r="33" spans="1:33" x14ac:dyDescent="0.2">
      <c r="A33" s="2" t="s">
        <v>115</v>
      </c>
      <c r="B33" s="2">
        <f t="shared" ref="B33:J33" si="10">STDEV(B3:B30)</f>
        <v>8.3249958291614519</v>
      </c>
      <c r="C33" s="2">
        <f t="shared" si="10"/>
        <v>31.649210727639389</v>
      </c>
      <c r="D33" s="2">
        <f t="shared" si="10"/>
        <v>219.33937453382708</v>
      </c>
      <c r="E33" s="2">
        <f t="shared" si="10"/>
        <v>25.748947684872615</v>
      </c>
      <c r="F33" s="14">
        <f t="shared" si="10"/>
        <v>8.228247738526159</v>
      </c>
      <c r="G33" s="2">
        <f t="shared" si="10"/>
        <v>7.1799130073874036</v>
      </c>
      <c r="H33" s="2">
        <f t="shared" si="10"/>
        <v>2.7552451182019473</v>
      </c>
      <c r="I33" s="2">
        <f t="shared" si="10"/>
        <v>5.7075880060285433</v>
      </c>
      <c r="J33" s="2">
        <f t="shared" si="10"/>
        <v>6.7829491720710458</v>
      </c>
      <c r="K33" s="2">
        <f t="shared" ref="K33:T33" si="11">STDEV(K3:K30)</f>
        <v>8.4263307542679993</v>
      </c>
      <c r="L33" s="2">
        <f t="shared" si="11"/>
        <v>122.72929625289215</v>
      </c>
      <c r="M33" s="2">
        <f t="shared" si="11"/>
        <v>11.704100375871082</v>
      </c>
      <c r="N33" s="2">
        <v>5.4</v>
      </c>
      <c r="O33" s="2">
        <f t="shared" si="11"/>
        <v>4.7880434610793969</v>
      </c>
      <c r="P33" s="2">
        <f t="shared" si="11"/>
        <v>0.22489169675201323</v>
      </c>
      <c r="Q33" s="2">
        <f t="shared" ref="Q33" si="12">STDEV(Q3:Q30)</f>
        <v>0.65018790527763104</v>
      </c>
      <c r="R33" s="2">
        <f>STDEV(R3:R30)</f>
        <v>35.901596109011692</v>
      </c>
      <c r="S33" s="2">
        <f t="shared" si="11"/>
        <v>20.649144607365049</v>
      </c>
      <c r="T33" s="2">
        <f t="shared" si="11"/>
        <v>9.5193342659938507E-2</v>
      </c>
      <c r="U33" s="2">
        <f t="shared" ref="U33:W33" si="13">STDEV(U3:U30)</f>
        <v>12.840405699140444</v>
      </c>
      <c r="V33" s="2">
        <f t="shared" si="13"/>
        <v>8.1817515362579076</v>
      </c>
      <c r="W33" s="2">
        <f t="shared" si="13"/>
        <v>125.50436787050155</v>
      </c>
    </row>
    <row r="34" spans="1:33" x14ac:dyDescent="0.2">
      <c r="A34" s="2" t="s">
        <v>30</v>
      </c>
      <c r="B34" s="12">
        <f t="shared" ref="B34:J34" si="14">B33/B32*100</f>
        <v>43.246731580059489</v>
      </c>
      <c r="C34" s="12">
        <f t="shared" si="14"/>
        <v>23.356119877020255</v>
      </c>
      <c r="D34" s="12">
        <f t="shared" si="14"/>
        <v>99.950054423486733</v>
      </c>
      <c r="E34" s="12">
        <f t="shared" si="14"/>
        <v>46.761612088236689</v>
      </c>
      <c r="F34" s="16">
        <f t="shared" si="14"/>
        <v>9.0672964964670957</v>
      </c>
      <c r="G34" s="12">
        <f t="shared" si="14"/>
        <v>88.8367495390399</v>
      </c>
      <c r="H34" s="12">
        <f t="shared" si="14"/>
        <v>49.389797253299953</v>
      </c>
      <c r="I34" s="12">
        <f t="shared" si="14"/>
        <v>32.84267656572117</v>
      </c>
      <c r="J34" s="12">
        <f t="shared" si="14"/>
        <v>42.027567341887426</v>
      </c>
      <c r="K34" s="12">
        <f t="shared" ref="K34:W34" si="15">K33/K32*100</f>
        <v>260.8351630466878</v>
      </c>
      <c r="L34" s="12">
        <f t="shared" si="15"/>
        <v>26.391370056685204</v>
      </c>
      <c r="M34" s="12">
        <f t="shared" si="15"/>
        <v>63.155677495546414</v>
      </c>
      <c r="N34" s="12">
        <f t="shared" si="15"/>
        <v>114.89361702127661</v>
      </c>
      <c r="O34" s="12">
        <f t="shared" si="15"/>
        <v>72.90511550939317</v>
      </c>
      <c r="P34" s="12">
        <f t="shared" si="15"/>
        <v>46.386419629250412</v>
      </c>
      <c r="Q34" s="12">
        <f t="shared" ref="Q34" si="16">Q33/Q32*100</f>
        <v>24.908005674885306</v>
      </c>
      <c r="R34" s="12">
        <f>R33/R32*100</f>
        <v>43.498255778984309</v>
      </c>
      <c r="S34" s="12">
        <f t="shared" si="15"/>
        <v>158.93563390131985</v>
      </c>
      <c r="T34" s="12">
        <f t="shared" si="15"/>
        <v>47.343047859294465</v>
      </c>
      <c r="U34" s="12">
        <f>U33/U32*100</f>
        <v>48.68400265076945</v>
      </c>
      <c r="V34" s="12">
        <f t="shared" si="15"/>
        <v>32.013561069762645</v>
      </c>
      <c r="W34" s="12">
        <f t="shared" si="15"/>
        <v>87.096683228053536</v>
      </c>
    </row>
    <row r="39" spans="1:33" x14ac:dyDescent="0.2"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x14ac:dyDescent="0.2"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5" spans="1:33" x14ac:dyDescent="0.2">
      <c r="E45" s="7"/>
      <c r="F45" s="15"/>
    </row>
    <row r="46" spans="1:33" x14ac:dyDescent="0.2">
      <c r="E46" s="7"/>
      <c r="F46" s="15"/>
    </row>
    <row r="47" spans="1:33" x14ac:dyDescent="0.2">
      <c r="E47" s="7"/>
      <c r="F47" s="15"/>
    </row>
    <row r="48" spans="1:33" x14ac:dyDescent="0.2">
      <c r="E48" s="7"/>
      <c r="F48" s="15"/>
    </row>
    <row r="49" spans="5:6" x14ac:dyDescent="0.2">
      <c r="E49" s="7"/>
      <c r="F49" s="15"/>
    </row>
    <row r="50" spans="5:6" x14ac:dyDescent="0.2">
      <c r="E50" s="7"/>
      <c r="F50" s="15"/>
    </row>
    <row r="51" spans="5:6" x14ac:dyDescent="0.2">
      <c r="E51" s="7"/>
      <c r="F51" s="15"/>
    </row>
    <row r="52" spans="5:6" x14ac:dyDescent="0.2">
      <c r="E52" s="7"/>
      <c r="F52" s="15"/>
    </row>
    <row r="53" spans="5:6" x14ac:dyDescent="0.2">
      <c r="E53" s="7"/>
      <c r="F53" s="15"/>
    </row>
    <row r="54" spans="5:6" x14ac:dyDescent="0.2">
      <c r="E54" s="7"/>
      <c r="F54" s="15"/>
    </row>
    <row r="55" spans="5:6" x14ac:dyDescent="0.2">
      <c r="E55" s="7"/>
      <c r="F55" s="15"/>
    </row>
    <row r="56" spans="5:6" x14ac:dyDescent="0.2">
      <c r="E56" s="7"/>
      <c r="F56" s="15"/>
    </row>
    <row r="57" spans="5:6" x14ac:dyDescent="0.2">
      <c r="E57" s="7"/>
      <c r="F57" s="15"/>
    </row>
    <row r="58" spans="5:6" x14ac:dyDescent="0.2">
      <c r="E58" s="7"/>
      <c r="F58" s="15"/>
    </row>
    <row r="59" spans="5:6" x14ac:dyDescent="0.2">
      <c r="E59" s="7"/>
      <c r="F59" s="15"/>
    </row>
    <row r="60" spans="5:6" x14ac:dyDescent="0.2">
      <c r="E60" s="7"/>
      <c r="F60" s="15"/>
    </row>
    <row r="61" spans="5:6" x14ac:dyDescent="0.2">
      <c r="E61" s="7"/>
      <c r="F61" s="15"/>
    </row>
    <row r="63" spans="5:6" x14ac:dyDescent="0.2">
      <c r="E63" s="7"/>
      <c r="F63" s="15"/>
    </row>
    <row r="64" spans="5:6" x14ac:dyDescent="0.2">
      <c r="E64" s="7"/>
      <c r="F64" s="15"/>
    </row>
    <row r="65" spans="5:6" x14ac:dyDescent="0.2">
      <c r="E65" s="7"/>
      <c r="F65" s="1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26" sqref="X26"/>
    </sheetView>
  </sheetViews>
  <sheetFormatPr defaultRowHeight="12.75" x14ac:dyDescent="0.2"/>
  <cols>
    <col min="1" max="1" width="13.85546875" customWidth="1"/>
  </cols>
  <sheetData>
    <row r="1" spans="1:26" x14ac:dyDescent="0.2">
      <c r="B1" t="str">
        <f>'dane '!B1</f>
        <v>X1</v>
      </c>
      <c r="C1" t="str">
        <f>'dane '!C1</f>
        <v>X5</v>
      </c>
      <c r="D1" t="str">
        <f>'dane '!D1</f>
        <v>X6</v>
      </c>
      <c r="E1" t="str">
        <f>'dane '!E1</f>
        <v>X8</v>
      </c>
      <c r="F1" s="7" t="str">
        <f>'dane '!G1</f>
        <v>X10</v>
      </c>
      <c r="G1" s="7" t="str">
        <f>'dane '!H1</f>
        <v>X11</v>
      </c>
      <c r="H1" s="7" t="str">
        <f>'dane '!I1</f>
        <v>X12</v>
      </c>
      <c r="I1" s="7" t="str">
        <f>'dane '!J1</f>
        <v>X13</v>
      </c>
      <c r="J1" s="7" t="str">
        <f>'dane '!K1</f>
        <v>X14</v>
      </c>
      <c r="K1" s="7" t="str">
        <f>'dane '!L1</f>
        <v>X15</v>
      </c>
      <c r="L1" s="7" t="str">
        <f>'dane '!M1</f>
        <v>X16</v>
      </c>
      <c r="M1" s="7" t="str">
        <f>'dane '!N1</f>
        <v>X17</v>
      </c>
      <c r="N1" s="7" t="str">
        <f>'dane '!O1</f>
        <v>X18</v>
      </c>
      <c r="O1" s="7" t="str">
        <f>'dane '!P1</f>
        <v>X20</v>
      </c>
      <c r="P1" s="7" t="str">
        <f>'dane '!Q1</f>
        <v>X21</v>
      </c>
      <c r="Q1" s="7" t="str">
        <f>'dane '!R1</f>
        <v>X22</v>
      </c>
      <c r="R1" s="7" t="str">
        <f>'dane '!S1</f>
        <v>X23</v>
      </c>
      <c r="S1" s="7" t="str">
        <f>'dane '!T1</f>
        <v>X24</v>
      </c>
      <c r="T1" s="7" t="str">
        <f>'dane '!U1</f>
        <v>X25</v>
      </c>
      <c r="U1" s="7" t="str">
        <f>'dane '!V1</f>
        <v>X26</v>
      </c>
      <c r="V1" s="7" t="str">
        <f>'dane '!W1</f>
        <v>X27</v>
      </c>
      <c r="X1" s="7"/>
      <c r="Y1" s="7"/>
      <c r="Z1" s="7"/>
    </row>
    <row r="2" spans="1:26" x14ac:dyDescent="0.2">
      <c r="B2" t="str">
        <f>'dane '!B2</f>
        <v>Chroniony obszar lądowy (% powierzchni państwa)</v>
      </c>
      <c r="C2" t="str">
        <f>'dane '!C2</f>
        <v>Indeks wydajnosci zasobów (rok 2000=100)</v>
      </c>
      <c r="D2" t="str">
        <f>'dane '!D2</f>
        <v>Połowy w regionach rybackich (tys.ton)</v>
      </c>
      <c r="E2" t="str">
        <f>'dane '!E2</f>
        <v>Zależność energetyczna (%)</v>
      </c>
      <c r="F2" s="7" t="str">
        <f>'dane '!G2</f>
        <v>Emisja tlenków siarki (kg/osoba)</v>
      </c>
      <c r="G2" s="7" t="str">
        <f>'dane '!H2</f>
        <v>Emisja cząstek stałych (kg/osoba)</v>
      </c>
      <c r="H2" s="7" t="str">
        <f>'dane '!I2</f>
        <v>Zanieczyszczenie hałasem (% ludności)</v>
      </c>
      <c r="I2" s="7" t="str">
        <f>'dane '!J2</f>
        <v>Konsumpcja surowców (ton/osoba)</v>
      </c>
      <c r="J2" s="7" t="str">
        <f>'dane '!K2</f>
        <v>Zużycie nawozów (kg/ha)</v>
      </c>
      <c r="K2" s="7" t="str">
        <f>'dane '!L2</f>
        <v>Odpady komunalne (kg/osoba)</v>
      </c>
      <c r="L2" s="7" t="str">
        <f>'dane '!M2</f>
        <v>Odnawialna energia elektryczna (%konsumpcji prądu)</v>
      </c>
      <c r="M2" s="7" t="str">
        <f>'dane '!N2</f>
        <v>Krajowa konsumpcja biomasy (100 tys. ton ekwiwalentu oleju)</v>
      </c>
      <c r="N2" s="7" t="str">
        <f>'dane '!O2</f>
        <v>Uprawy ekologiczne (% użytków rolnych)</v>
      </c>
      <c r="O2" s="7" t="str">
        <f>'dane '!P2</f>
        <v>Wydatki na ochronę środoiwska (% PKB)</v>
      </c>
      <c r="P2" s="7" t="str">
        <f>'dane '!Q2</f>
        <v>Dochody z podatków środoiwskowych (% PKB)</v>
      </c>
      <c r="Q2" s="7" t="str">
        <f>'dane '!R2</f>
        <v>Indeks eko-innowacyjnosci (śr krajów UE=100)</v>
      </c>
      <c r="R2" s="7" t="str">
        <f>'dane '!S2</f>
        <v>Patenty związane z recyklingiem i surowcami wtórnymi  (liczba)</v>
      </c>
      <c r="S2" s="7" t="str">
        <f>'dane '!T2</f>
        <v>Wydatki publiczne na badania i rozwój dotyczące środowiska (% PKB)</v>
      </c>
      <c r="T2" s="7" t="str">
        <f>'dane '!U2</f>
        <v>Stopa bezrobocia ludzi młodych w wieku 15-24 lata, obliczona jako udział (%) w całkowitej populacji w tej samej grupie wiekowej</v>
      </c>
      <c r="U2" s="7" t="str">
        <f>'dane '!V2</f>
        <v>Osoby zagrożone ubóstwem lub wykluczeniem społecznym</v>
      </c>
      <c r="V2" s="7" t="str">
        <f>'dane '!W2</f>
        <v>Zatrudnienie w sektorze dóbr i usług środowiskowych (ekwiwalent pełnego czasu pracy ∙〖10〗^(-3); FTE)</v>
      </c>
      <c r="X2" s="7"/>
      <c r="Y2" s="7"/>
      <c r="Z2" s="7"/>
    </row>
    <row r="3" spans="1:26" x14ac:dyDescent="0.2">
      <c r="A3" t="s">
        <v>85</v>
      </c>
      <c r="B3">
        <f>'dane '!B3</f>
        <v>15</v>
      </c>
      <c r="C3">
        <f>'dane '!C3</f>
        <v>128.4</v>
      </c>
      <c r="D3">
        <f>'dane '!D3</f>
        <v>324</v>
      </c>
      <c r="E3">
        <f>'dane '!E3</f>
        <v>61.3</v>
      </c>
      <c r="F3" s="7">
        <f>'dane '!G3</f>
        <v>1.8</v>
      </c>
      <c r="G3" s="7">
        <f>'dane '!H3</f>
        <v>3.9</v>
      </c>
      <c r="H3" s="7">
        <f>'dane '!I3</f>
        <v>18.899999999999999</v>
      </c>
      <c r="I3" s="7">
        <f>'dane '!J3</f>
        <v>20.6</v>
      </c>
      <c r="J3" s="7">
        <f>'dane '!K3</f>
        <v>4</v>
      </c>
      <c r="K3" s="7">
        <f>'dane '!L3</f>
        <v>578</v>
      </c>
      <c r="L3" s="7">
        <f>'dane '!M3</f>
        <v>32.4</v>
      </c>
      <c r="M3" s="7">
        <f>'dane '!N3</f>
        <v>29.1</v>
      </c>
      <c r="N3" s="7">
        <f>'dane '!O3</f>
        <v>18.399999999999999</v>
      </c>
      <c r="O3" s="7">
        <f>'dane '!P3</f>
        <v>0.30714285714285711</v>
      </c>
      <c r="P3" s="7">
        <f>'dane '!Q3</f>
        <v>2.38</v>
      </c>
      <c r="Q3" s="7">
        <f>'dane '!R3</f>
        <v>107</v>
      </c>
      <c r="R3" s="7">
        <f>'dane '!S3</f>
        <v>10</v>
      </c>
      <c r="S3" s="7">
        <f>'dane '!T3</f>
        <v>0.13</v>
      </c>
      <c r="T3" s="7">
        <f>'dane '!U3</f>
        <v>9.6999999999999993</v>
      </c>
      <c r="U3" s="7">
        <f>'dane '!V3</f>
        <v>18.8</v>
      </c>
      <c r="V3" s="7">
        <f>'dane '!W3</f>
        <v>182.5</v>
      </c>
    </row>
    <row r="4" spans="1:26" x14ac:dyDescent="0.2">
      <c r="A4" t="s">
        <v>66</v>
      </c>
      <c r="B4">
        <f>'dane '!B4</f>
        <v>13</v>
      </c>
      <c r="C4">
        <f>'dane '!C4</f>
        <v>121.3</v>
      </c>
      <c r="D4">
        <f>'dane '!D4</f>
        <v>231.76190476190476</v>
      </c>
      <c r="E4">
        <f>'dane '!E4</f>
        <v>77.400000000000006</v>
      </c>
      <c r="F4" s="7">
        <f>'dane '!G4</f>
        <v>4</v>
      </c>
      <c r="G4" s="7">
        <f>'dane '!H4</f>
        <v>3.8</v>
      </c>
      <c r="H4" s="7">
        <f>'dane '!I4</f>
        <v>17.5</v>
      </c>
      <c r="I4" s="7">
        <f>'dane '!J4</f>
        <v>13.6</v>
      </c>
      <c r="J4" s="7">
        <f>'dane '!K4</f>
        <v>6</v>
      </c>
      <c r="K4" s="7">
        <f>'dane '!L4</f>
        <v>438</v>
      </c>
      <c r="L4" s="7">
        <f>'dane '!M4</f>
        <v>7.5</v>
      </c>
      <c r="M4" s="7">
        <f>'dane '!N4</f>
        <v>11.8</v>
      </c>
      <c r="N4" s="7">
        <f>'dane '!O4</f>
        <v>4.67</v>
      </c>
      <c r="O4" s="7">
        <f>'dane '!P4</f>
        <v>0.31857142857142856</v>
      </c>
      <c r="P4" s="7">
        <f>'dane '!Q4</f>
        <v>2.0699999999999998</v>
      </c>
      <c r="Q4" s="7">
        <f>'dane '!R4</f>
        <v>98</v>
      </c>
      <c r="R4" s="7">
        <f>'dane '!S4</f>
        <v>15.42</v>
      </c>
      <c r="S4" s="7">
        <f>'dane '!T4</f>
        <v>0.2</v>
      </c>
      <c r="T4" s="7">
        <f>'dane '!U4</f>
        <v>23.7</v>
      </c>
      <c r="U4" s="7">
        <f>'dane '!V4</f>
        <v>20.8</v>
      </c>
      <c r="V4" s="7">
        <f>'dane '!W4</f>
        <v>96</v>
      </c>
    </row>
    <row r="5" spans="1:26" x14ac:dyDescent="0.2">
      <c r="A5" t="s">
        <v>67</v>
      </c>
      <c r="B5">
        <f>'dane '!B5</f>
        <v>34</v>
      </c>
      <c r="C5">
        <f>'dane '!C5</f>
        <v>131</v>
      </c>
      <c r="D5">
        <f>'dane '!D5</f>
        <v>25</v>
      </c>
      <c r="E5">
        <f>'dane '!E5</f>
        <v>37.700000000000003</v>
      </c>
      <c r="F5" s="7">
        <f>'dane '!G5</f>
        <v>27</v>
      </c>
      <c r="G5" s="7">
        <f>'dane '!H5</f>
        <v>6.7</v>
      </c>
      <c r="H5" s="7">
        <f>'dane '!I5</f>
        <v>11.1</v>
      </c>
      <c r="I5" s="7">
        <f>'dane '!J5</f>
        <v>17.100000000000001</v>
      </c>
      <c r="J5" s="7">
        <f>'dane '!K5</f>
        <v>-9</v>
      </c>
      <c r="K5" s="7">
        <f>'dane '!L5</f>
        <v>432</v>
      </c>
      <c r="L5" s="7">
        <f>'dane '!M5</f>
        <v>19</v>
      </c>
      <c r="M5" s="7">
        <f>'dane '!N5</f>
        <v>35.799999999999997</v>
      </c>
      <c r="N5" s="7">
        <f>'dane '!O5</f>
        <v>1.1299999999999999</v>
      </c>
      <c r="O5" s="7">
        <f>'dane '!P5</f>
        <v>0.88375000000000015</v>
      </c>
      <c r="P5" s="7">
        <f>'dane '!Q5</f>
        <v>2.8</v>
      </c>
      <c r="Q5" s="7">
        <f>'dane '!R5</f>
        <v>20</v>
      </c>
      <c r="R5" s="7">
        <f>'dane '!S5</f>
        <v>0</v>
      </c>
      <c r="S5" s="7">
        <f>'dane '!T5</f>
        <v>0.19</v>
      </c>
      <c r="T5" s="7">
        <f>'dane '!U5</f>
        <v>28.4</v>
      </c>
      <c r="U5" s="7">
        <f>'dane '!V5</f>
        <v>48</v>
      </c>
      <c r="V5" s="7">
        <f>'dane '!W5</f>
        <v>42.2</v>
      </c>
    </row>
    <row r="6" spans="1:26" x14ac:dyDescent="0.2">
      <c r="A6" t="s">
        <v>76</v>
      </c>
      <c r="B6">
        <f>'dane '!B6</f>
        <v>37</v>
      </c>
      <c r="C6">
        <f>'dane '!C6</f>
        <v>98.3</v>
      </c>
      <c r="D6">
        <f>'dane '!D6</f>
        <v>529</v>
      </c>
      <c r="E6">
        <f>'dane '!E6</f>
        <v>47.1</v>
      </c>
      <c r="F6" s="7">
        <f>'dane '!G6</f>
        <v>4</v>
      </c>
      <c r="G6" s="7">
        <f>'dane '!H6</f>
        <v>7</v>
      </c>
      <c r="H6" s="7">
        <f>'dane '!I6</f>
        <v>10</v>
      </c>
      <c r="I6" s="7">
        <f>'dane '!J6</f>
        <v>10</v>
      </c>
      <c r="J6" s="7">
        <f>'dane '!K6</f>
        <v>3</v>
      </c>
      <c r="K6" s="7">
        <f>'dane '!L6</f>
        <v>404</v>
      </c>
      <c r="L6" s="7">
        <f>'dane '!M6</f>
        <v>28</v>
      </c>
      <c r="M6" s="7">
        <f>'dane '!N6</f>
        <v>33</v>
      </c>
      <c r="N6" s="7">
        <f>'dane '!O6</f>
        <v>3.13</v>
      </c>
      <c r="O6" s="7">
        <f>'dane '!P6</f>
        <v>0.70499999999999996</v>
      </c>
      <c r="P6" s="7">
        <f>'dane '!Q6</f>
        <v>2.86</v>
      </c>
      <c r="Q6" s="7">
        <f>'dane '!R6</f>
        <v>53</v>
      </c>
      <c r="R6" s="7">
        <f>'dane '!S6</f>
        <v>0</v>
      </c>
      <c r="S6" s="7">
        <f>'dane '!T6</f>
        <v>0.21</v>
      </c>
      <c r="T6" s="7">
        <f>'dane '!U6</f>
        <v>49.9</v>
      </c>
      <c r="U6" s="7">
        <f>'dane '!V6</f>
        <v>29.9</v>
      </c>
      <c r="V6" s="7">
        <f>'dane '!W6</f>
        <v>48.333333333333336</v>
      </c>
    </row>
    <row r="7" spans="1:26" x14ac:dyDescent="0.2">
      <c r="A7" t="s">
        <v>78</v>
      </c>
      <c r="B7">
        <f>'dane '!B7</f>
        <v>28</v>
      </c>
      <c r="C7">
        <f>'dane '!C7</f>
        <v>173.2</v>
      </c>
      <c r="D7">
        <f>'dane '!D7</f>
        <v>173</v>
      </c>
      <c r="E7">
        <f>'dane '!E7</f>
        <v>96.3</v>
      </c>
      <c r="F7" s="7">
        <f>'dane '!G7</f>
        <v>16</v>
      </c>
      <c r="G7" s="7">
        <f>'dane '!H7</f>
        <v>2.1</v>
      </c>
      <c r="H7" s="7">
        <f>'dane '!I7</f>
        <v>26.2</v>
      </c>
      <c r="I7" s="7">
        <f>'dane '!J7</f>
        <v>13.9</v>
      </c>
      <c r="J7" s="7">
        <f>'dane '!K7</f>
        <v>29</v>
      </c>
      <c r="K7" s="7">
        <f>'dane '!L7</f>
        <v>618</v>
      </c>
      <c r="L7" s="7">
        <f>'dane '!M7</f>
        <v>8.1</v>
      </c>
      <c r="M7" s="7">
        <f>'dane '!N7</f>
        <v>235.8</v>
      </c>
      <c r="N7" s="7">
        <f>'dane '!O7</f>
        <v>4.03</v>
      </c>
      <c r="O7" s="7">
        <f>'dane '!P7</f>
        <v>0.24714285714285711</v>
      </c>
      <c r="P7" s="7">
        <f>'dane '!Q7</f>
        <v>2.72</v>
      </c>
      <c r="Q7" s="7">
        <f>'dane '!R7</f>
        <v>33</v>
      </c>
      <c r="R7" s="7">
        <f>'dane '!S7</f>
        <v>0</v>
      </c>
      <c r="S7" s="7">
        <f>'dane '!T7</f>
        <v>7.0000000000000007E-2</v>
      </c>
      <c r="T7" s="7">
        <f>'dane '!U7</f>
        <v>38.9</v>
      </c>
      <c r="U7" s="7">
        <f>'dane '!V7</f>
        <v>27.8</v>
      </c>
      <c r="V7" s="7">
        <f>'dane '!W7</f>
        <v>144.90352633826882</v>
      </c>
    </row>
    <row r="8" spans="1:26" x14ac:dyDescent="0.2">
      <c r="A8" t="s">
        <v>68</v>
      </c>
      <c r="B8">
        <f>'dane '!B8</f>
        <v>14</v>
      </c>
      <c r="C8">
        <f>'dane '!C8</f>
        <v>159.19999999999999</v>
      </c>
      <c r="D8">
        <f>'dane '!D8</f>
        <v>10</v>
      </c>
      <c r="E8">
        <f>'dane '!E8</f>
        <v>27.7</v>
      </c>
      <c r="F8" s="7">
        <f>'dane '!G8</f>
        <v>13.2</v>
      </c>
      <c r="G8" s="7">
        <f>'dane '!H8</f>
        <v>3.6</v>
      </c>
      <c r="H8" s="7">
        <f>'dane '!I8</f>
        <v>14.9</v>
      </c>
      <c r="I8" s="7">
        <f>'dane '!J8</f>
        <v>14.8</v>
      </c>
      <c r="J8" s="7">
        <f>'dane '!K8</f>
        <v>-3</v>
      </c>
      <c r="K8" s="7">
        <f>'dane '!L8</f>
        <v>307</v>
      </c>
      <c r="L8" s="7">
        <f>'dane '!M8</f>
        <v>13.8</v>
      </c>
      <c r="M8" s="7">
        <f>'dane '!N8</f>
        <v>8</v>
      </c>
      <c r="N8" s="7">
        <f>'dane '!O8</f>
        <v>13.47</v>
      </c>
      <c r="O8" s="7">
        <f>'dane '!P8</f>
        <v>0.8337500000000001</v>
      </c>
      <c r="P8" s="7">
        <f>'dane '!Q8</f>
        <v>2.13</v>
      </c>
      <c r="Q8" s="7">
        <f>'dane '!R8</f>
        <v>66</v>
      </c>
      <c r="R8" s="7">
        <f>'dane '!S8</f>
        <v>7.33</v>
      </c>
      <c r="S8" s="7">
        <f>'dane '!T8</f>
        <v>0.35</v>
      </c>
      <c r="T8" s="7">
        <f>'dane '!U8</f>
        <v>18.899999999999999</v>
      </c>
      <c r="U8" s="7">
        <f>'dane '!V8</f>
        <v>14.6</v>
      </c>
      <c r="V8" s="7">
        <f>'dane '!W8</f>
        <v>96.4</v>
      </c>
    </row>
    <row r="9" spans="1:26" x14ac:dyDescent="0.2">
      <c r="A9" t="s">
        <v>69</v>
      </c>
      <c r="B9">
        <f>'dane '!B9</f>
        <v>8</v>
      </c>
      <c r="C9">
        <f>'dane '!C9</f>
        <v>122.9</v>
      </c>
      <c r="D9">
        <f>'dane '!D9</f>
        <v>231.76190476190476</v>
      </c>
      <c r="E9">
        <f>'dane '!E9</f>
        <v>12.3</v>
      </c>
      <c r="F9" s="7">
        <f>'dane '!G9</f>
        <v>2.2999999999999998</v>
      </c>
      <c r="G9" s="7">
        <f>'dane '!H9</f>
        <v>5.6</v>
      </c>
      <c r="H9" s="7">
        <f>'dane '!I9</f>
        <v>15.6</v>
      </c>
      <c r="I9" s="7">
        <f>'dane '!J9</f>
        <v>21.9</v>
      </c>
      <c r="J9" s="7">
        <f>'dane '!K9</f>
        <v>8</v>
      </c>
      <c r="K9" s="7">
        <f>'dane '!L9</f>
        <v>790</v>
      </c>
      <c r="L9" s="7">
        <f>'dane '!M9</f>
        <v>27.4</v>
      </c>
      <c r="M9" s="7">
        <f>'dane '!N9</f>
        <v>3.9</v>
      </c>
      <c r="N9" s="7">
        <f>'dane '!O9</f>
        <v>6.44</v>
      </c>
      <c r="O9" s="7">
        <f>'dane '!P9</f>
        <v>0.40624999999999994</v>
      </c>
      <c r="P9" s="7">
        <f>'dane '!Q9</f>
        <v>4.1399999999999997</v>
      </c>
      <c r="Q9" s="7">
        <f>'dane '!R9</f>
        <v>129</v>
      </c>
      <c r="R9" s="7">
        <f>'dane '!S9</f>
        <v>8.17</v>
      </c>
      <c r="S9" s="7">
        <f>'dane '!T9</f>
        <v>7.0000000000000007E-2</v>
      </c>
      <c r="T9" s="7">
        <f>'dane '!U9</f>
        <v>13</v>
      </c>
      <c r="U9" s="7">
        <f>'dane '!V9</f>
        <v>18.3</v>
      </c>
      <c r="V9" s="7">
        <f>'dane '!W9</f>
        <v>65</v>
      </c>
    </row>
    <row r="10" spans="1:26" x14ac:dyDescent="0.2">
      <c r="A10" t="s">
        <v>71</v>
      </c>
      <c r="B10">
        <f>'dane '!B10</f>
        <v>18</v>
      </c>
      <c r="C10">
        <f>'dane '!C10</f>
        <v>95</v>
      </c>
      <c r="D10">
        <f>'dane '!D10</f>
        <v>219</v>
      </c>
      <c r="E10">
        <f>'dane '!E10</f>
        <v>11.9</v>
      </c>
      <c r="F10" s="7">
        <f>'dane '!G10</f>
        <v>27.7</v>
      </c>
      <c r="G10" s="7">
        <f>'dane '!H10</f>
        <v>13.3</v>
      </c>
      <c r="H10" s="7">
        <f>'dane '!I10</f>
        <v>10.8</v>
      </c>
      <c r="I10" s="7">
        <f>'dane '!J10</f>
        <v>28.8</v>
      </c>
      <c r="J10" s="7">
        <f>'dane '!K10</f>
        <v>-8</v>
      </c>
      <c r="K10" s="7">
        <f>'dane '!L10</f>
        <v>293</v>
      </c>
      <c r="L10" s="7">
        <f>'dane '!M10</f>
        <v>25.6</v>
      </c>
      <c r="M10" s="7">
        <f>'dane '!N10</f>
        <v>12</v>
      </c>
      <c r="N10" s="7">
        <f>'dane '!O10</f>
        <v>15.65</v>
      </c>
      <c r="O10" s="7">
        <f>'dane '!P10</f>
        <v>0.53999999999999992</v>
      </c>
      <c r="P10" s="7">
        <f>'dane '!Q10</f>
        <v>2.56</v>
      </c>
      <c r="Q10" s="7">
        <f>'dane '!R10</f>
        <v>56</v>
      </c>
      <c r="R10" s="7">
        <f>'dane '!S10</f>
        <v>0</v>
      </c>
      <c r="S10" s="7">
        <f>'dane '!T10</f>
        <v>0.15</v>
      </c>
      <c r="T10" s="7">
        <f>'dane '!U10</f>
        <v>18.7</v>
      </c>
      <c r="U10" s="7">
        <f>'dane '!V10</f>
        <v>23.5</v>
      </c>
      <c r="V10" s="7">
        <f>'dane '!W10</f>
        <v>28.25</v>
      </c>
    </row>
    <row r="11" spans="1:26" x14ac:dyDescent="0.2">
      <c r="A11" t="s">
        <v>91</v>
      </c>
      <c r="B11">
        <f>'dane '!B11</f>
        <v>14</v>
      </c>
      <c r="C11">
        <f>'dane '!C11</f>
        <v>102.1</v>
      </c>
      <c r="D11">
        <f>'dane '!D11</f>
        <v>231.76190476190476</v>
      </c>
      <c r="E11">
        <f>'dane '!E11</f>
        <v>48.6</v>
      </c>
      <c r="F11" s="7">
        <f>'dane '!G11</f>
        <v>8.6999999999999993</v>
      </c>
      <c r="G11" s="7">
        <f>'dane '!H11</f>
        <v>8.3000000000000007</v>
      </c>
      <c r="H11" s="7">
        <f>'dane '!I11</f>
        <v>13.4</v>
      </c>
      <c r="I11" s="7">
        <f>'dane '!J11</f>
        <v>37.299999999999997</v>
      </c>
      <c r="J11" s="7">
        <f>'dane '!K11</f>
        <v>4</v>
      </c>
      <c r="K11" s="7">
        <f>'dane '!L11</f>
        <v>493</v>
      </c>
      <c r="L11" s="7">
        <f>'dane '!M11</f>
        <v>36.700000000000003</v>
      </c>
      <c r="M11" s="7">
        <f>'dane '!N11</f>
        <v>69.400000000000006</v>
      </c>
      <c r="N11" s="7">
        <f>'dane '!O11</f>
        <v>9.07</v>
      </c>
      <c r="O11" s="7">
        <f>'dane '!P11</f>
        <v>0.40285714285714291</v>
      </c>
      <c r="P11" s="7">
        <f>'dane '!Q11</f>
        <v>2.93</v>
      </c>
      <c r="Q11" s="7">
        <f>'dane '!R11</f>
        <v>133</v>
      </c>
      <c r="R11" s="7">
        <f>'dane '!S11</f>
        <v>14.42</v>
      </c>
      <c r="S11" s="7">
        <f>'dane '!T11</f>
        <v>0.28999999999999998</v>
      </c>
      <c r="T11" s="7">
        <f>'dane '!U11</f>
        <v>19.899999999999999</v>
      </c>
      <c r="U11" s="7">
        <f>'dane '!V11</f>
        <v>16</v>
      </c>
      <c r="V11" s="7">
        <f>'dane '!W11</f>
        <v>132.69999999999999</v>
      </c>
    </row>
    <row r="12" spans="1:26" x14ac:dyDescent="0.2">
      <c r="A12" t="s">
        <v>75</v>
      </c>
      <c r="B12">
        <f>'dane '!B12</f>
        <v>13</v>
      </c>
      <c r="C12">
        <f>'dane '!C12</f>
        <v>131.19999999999999</v>
      </c>
      <c r="D12">
        <f>'dane '!D12</f>
        <v>904</v>
      </c>
      <c r="E12">
        <f>'dane '!E12</f>
        <v>47.9</v>
      </c>
      <c r="F12" s="7">
        <f>'dane '!G12</f>
        <v>3</v>
      </c>
      <c r="G12" s="7">
        <f>'dane '!H12</f>
        <v>4.5</v>
      </c>
      <c r="H12" s="7">
        <f>'dane '!I12</f>
        <v>16.2</v>
      </c>
      <c r="I12" s="7">
        <f>'dane '!J12</f>
        <v>12</v>
      </c>
      <c r="J12" s="7">
        <f>'dane '!K12</f>
        <v>2</v>
      </c>
      <c r="K12" s="7">
        <f>'dane '!L12</f>
        <v>520</v>
      </c>
      <c r="L12" s="7">
        <f>'dane '!M12</f>
        <v>14.1</v>
      </c>
      <c r="M12" s="7">
        <f>'dane '!N12</f>
        <v>152.19999999999999</v>
      </c>
      <c r="N12" s="7">
        <f>'dane '!O12</f>
        <v>3.66</v>
      </c>
      <c r="O12" s="7">
        <f>'dane '!P12</f>
        <v>0.14000000000000001</v>
      </c>
      <c r="P12" s="7">
        <f>'dane '!Q12</f>
        <v>2.0299999999999998</v>
      </c>
      <c r="Q12" s="7">
        <f>'dane '!R12</f>
        <v>113</v>
      </c>
      <c r="R12" s="7">
        <f>'dane '!S12</f>
        <v>53.73</v>
      </c>
      <c r="S12" s="7">
        <f>'dane '!T12</f>
        <v>0.28999999999999998</v>
      </c>
      <c r="T12" s="7">
        <f>'dane '!U12</f>
        <v>24.9</v>
      </c>
      <c r="U12" s="7">
        <f>'dane '!V12</f>
        <v>18.100000000000001</v>
      </c>
      <c r="V12" s="7">
        <f>'dane '!W12</f>
        <v>444.2</v>
      </c>
    </row>
    <row r="13" spans="1:26" x14ac:dyDescent="0.2">
      <c r="A13" t="s">
        <v>73</v>
      </c>
      <c r="B13">
        <f>'dane '!B13</f>
        <v>27</v>
      </c>
      <c r="C13">
        <f>'dane '!C13</f>
        <v>110.3</v>
      </c>
      <c r="D13">
        <f>'dane '!D13</f>
        <v>246</v>
      </c>
      <c r="E13">
        <f>'dane '!E13</f>
        <v>62.2</v>
      </c>
      <c r="F13" s="7">
        <f>'dane '!G13</f>
        <v>12.8</v>
      </c>
      <c r="G13" s="7">
        <f>'dane '!H13</f>
        <v>5.8</v>
      </c>
      <c r="H13" s="7">
        <f>'dane '!I13</f>
        <v>24.2</v>
      </c>
      <c r="I13" s="7">
        <f>'dane '!J13</f>
        <v>12.3</v>
      </c>
      <c r="J13" s="7">
        <f>'dane '!K13</f>
        <v>2</v>
      </c>
      <c r="K13" s="7">
        <f>'dane '!L13</f>
        <v>482</v>
      </c>
      <c r="L13" s="7">
        <f>'dane '!M13</f>
        <v>15</v>
      </c>
      <c r="M13" s="7">
        <f>'dane '!N13</f>
        <v>12.8</v>
      </c>
      <c r="N13" s="7">
        <f>'dane '!O13</f>
        <v>7.36</v>
      </c>
      <c r="O13" s="7">
        <f>'dane '!P13</f>
        <v>0.40624999999999994</v>
      </c>
      <c r="P13" s="7">
        <f>'dane '!Q13</f>
        <v>3.65</v>
      </c>
      <c r="Q13" s="7">
        <f>'dane '!R13</f>
        <v>61</v>
      </c>
      <c r="R13" s="7">
        <f>'dane '!S13</f>
        <v>1</v>
      </c>
      <c r="S13" s="7">
        <f>'dane '!T13</f>
        <v>0.23</v>
      </c>
      <c r="T13" s="7">
        <f>'dane '!U13</f>
        <v>58.3</v>
      </c>
      <c r="U13" s="7">
        <f>'dane '!V13</f>
        <v>35.700000000000003</v>
      </c>
      <c r="V13" s="7">
        <f>'dane '!W13</f>
        <v>145.53229055046864</v>
      </c>
    </row>
    <row r="14" spans="1:26" x14ac:dyDescent="0.2">
      <c r="A14" t="s">
        <v>74</v>
      </c>
      <c r="B14">
        <f>'dane '!B14</f>
        <v>27</v>
      </c>
      <c r="C14">
        <f>'dane '!C14</f>
        <v>209.2</v>
      </c>
      <c r="D14">
        <f>'dane '!D14</f>
        <v>64</v>
      </c>
      <c r="E14">
        <f>'dane '!E14</f>
        <v>70.400000000000006</v>
      </c>
      <c r="F14" s="7">
        <f>'dane '!G14</f>
        <v>5.6</v>
      </c>
      <c r="G14" s="7">
        <f>'dane '!H14</f>
        <v>3.6</v>
      </c>
      <c r="H14" s="7">
        <f>'dane '!I14</f>
        <v>18.3</v>
      </c>
      <c r="I14" s="7">
        <f>'dane '!J14</f>
        <v>8.3000000000000007</v>
      </c>
      <c r="J14" s="7">
        <f>'dane '!K14</f>
        <v>0</v>
      </c>
      <c r="K14" s="7">
        <f>'dane '!L14</f>
        <v>454</v>
      </c>
      <c r="L14" s="7">
        <f>'dane '!M14</f>
        <v>15.3</v>
      </c>
      <c r="M14" s="7">
        <f>'dane '!N14</f>
        <v>135.1</v>
      </c>
      <c r="N14" s="7">
        <f>'dane '!O14</f>
        <v>6.85</v>
      </c>
      <c r="O14" s="7">
        <f>'dane '!P14</f>
        <v>0.25571428571428573</v>
      </c>
      <c r="P14" s="7">
        <f>'dane '!Q14</f>
        <v>1.91</v>
      </c>
      <c r="Q14" s="7">
        <f>'dane '!R14</f>
        <v>120</v>
      </c>
      <c r="R14" s="7">
        <f>'dane '!S14</f>
        <v>28.65</v>
      </c>
      <c r="S14" s="7">
        <f>'dane '!T14</f>
        <v>0.24</v>
      </c>
      <c r="T14" s="7">
        <f>'dane '!U14</f>
        <v>55.5</v>
      </c>
      <c r="U14" s="7">
        <f>'dane '!V14</f>
        <v>27.3</v>
      </c>
      <c r="V14" s="7">
        <f>'dane '!W14</f>
        <v>259.75</v>
      </c>
    </row>
    <row r="15" spans="1:26" x14ac:dyDescent="0.2">
      <c r="A15" t="s">
        <v>84</v>
      </c>
      <c r="B15">
        <f>'dane '!B15</f>
        <v>13</v>
      </c>
      <c r="C15">
        <f>'dane '!C15</f>
        <v>135.69999999999999</v>
      </c>
      <c r="D15">
        <f>'dane '!D15</f>
        <v>2</v>
      </c>
      <c r="E15">
        <f>'dane '!E15</f>
        <v>25.7</v>
      </c>
      <c r="F15" s="7">
        <f>'dane '!G15</f>
        <v>1.8</v>
      </c>
      <c r="G15" s="7">
        <f>'dane '!H15</f>
        <v>1.6</v>
      </c>
      <c r="H15" s="7">
        <f>'dane '!I15</f>
        <v>24.1</v>
      </c>
      <c r="I15" s="7">
        <f>'dane '!J15</f>
        <v>10.1</v>
      </c>
      <c r="J15" s="7">
        <f>'dane '!K15</f>
        <v>5</v>
      </c>
      <c r="K15" s="7">
        <f>'dane '!L15</f>
        <v>526</v>
      </c>
      <c r="L15" s="7">
        <f>'dane '!M15</f>
        <v>4.8</v>
      </c>
      <c r="M15" s="7">
        <f>'dane '!N15</f>
        <v>0.4</v>
      </c>
      <c r="N15" s="7">
        <f>'dane '!O15</f>
        <v>2.65</v>
      </c>
      <c r="O15" s="7">
        <f>'dane '!P15</f>
        <v>0.30333333333333329</v>
      </c>
      <c r="P15" s="7">
        <f>'dane '!Q15</f>
        <v>3.3</v>
      </c>
      <c r="Q15" s="7">
        <f>'dane '!R15</f>
        <v>96</v>
      </c>
      <c r="R15" s="7">
        <f>'dane '!S15</f>
        <v>13.98</v>
      </c>
      <c r="S15" s="7">
        <f>'dane '!T15</f>
        <v>0.24</v>
      </c>
      <c r="T15" s="7">
        <f>'dane '!U15</f>
        <v>13.2</v>
      </c>
      <c r="U15" s="7">
        <f>'dane '!V15</f>
        <v>15.9</v>
      </c>
      <c r="V15" s="7">
        <f>'dane '!W15</f>
        <v>130.75</v>
      </c>
    </row>
    <row r="16" spans="1:26" x14ac:dyDescent="0.2">
      <c r="A16" t="s">
        <v>72</v>
      </c>
      <c r="B16">
        <f>'dane '!B16</f>
        <v>13</v>
      </c>
      <c r="C16">
        <f>'dane '!C16</f>
        <v>180.8</v>
      </c>
      <c r="D16">
        <f>'dane '!D16</f>
        <v>67</v>
      </c>
      <c r="E16">
        <f>'dane '!E16</f>
        <v>89.1</v>
      </c>
      <c r="F16" s="7">
        <f>'dane '!G16</f>
        <v>5.5</v>
      </c>
      <c r="G16" s="7">
        <f>'dane '!H16</f>
        <v>5.5</v>
      </c>
      <c r="H16" s="7">
        <f>'dane '!I16</f>
        <v>9.4</v>
      </c>
      <c r="I16" s="7">
        <f>'dane '!J16</f>
        <v>21.8</v>
      </c>
      <c r="J16" s="7">
        <f>'dane '!K16</f>
        <v>4</v>
      </c>
      <c r="K16" s="7">
        <f>'dane '!L16</f>
        <v>582</v>
      </c>
      <c r="L16" s="7">
        <f>'dane '!M16</f>
        <v>7.7</v>
      </c>
      <c r="M16" s="7">
        <f>'dane '!N16</f>
        <v>13.5</v>
      </c>
      <c r="N16" s="7">
        <f>'dane '!O16</f>
        <v>1.2</v>
      </c>
      <c r="O16" s="7">
        <f>'dane '!P16</f>
        <v>0.40624999999999994</v>
      </c>
      <c r="P16" s="7">
        <f>'dane '!Q16</f>
        <v>2.46</v>
      </c>
      <c r="Q16" s="7">
        <f>'dane '!R16</f>
        <v>96</v>
      </c>
      <c r="R16" s="7">
        <f>'dane '!S16</f>
        <v>2</v>
      </c>
      <c r="S16" s="7">
        <f>'dane '!T16</f>
        <v>7.0000000000000007E-2</v>
      </c>
      <c r="T16" s="7">
        <f>'dane '!U16</f>
        <v>26.7</v>
      </c>
      <c r="U16" s="7">
        <f>'dane '!V16</f>
        <v>29.9</v>
      </c>
      <c r="V16" s="7">
        <f>'dane '!W16</f>
        <v>16.2</v>
      </c>
    </row>
    <row r="17" spans="1:22" x14ac:dyDescent="0.2">
      <c r="A17" t="s">
        <v>80</v>
      </c>
      <c r="B17">
        <f>'dane '!B17</f>
        <v>12</v>
      </c>
      <c r="C17">
        <f>'dane '!C17</f>
        <v>109.7</v>
      </c>
      <c r="D17">
        <f>'dane '!D17</f>
        <v>116</v>
      </c>
      <c r="E17">
        <f>'dane '!E17</f>
        <v>78.3</v>
      </c>
      <c r="F17" s="7">
        <f>'dane '!G17</f>
        <v>6.4</v>
      </c>
      <c r="G17" s="7">
        <f>'dane '!H17</f>
        <v>8.9</v>
      </c>
      <c r="H17" s="7">
        <f>'dane '!I17</f>
        <v>14.1</v>
      </c>
      <c r="I17" s="7">
        <f>'dane '!J17</f>
        <v>15.7</v>
      </c>
      <c r="J17" s="7">
        <f>'dane '!K17</f>
        <v>2</v>
      </c>
      <c r="K17" s="7">
        <f>'dane '!L17</f>
        <v>433</v>
      </c>
      <c r="L17" s="7">
        <f>'dane '!M17</f>
        <v>22.7</v>
      </c>
      <c r="M17" s="7">
        <f>'dane '!N17</f>
        <v>11.1</v>
      </c>
      <c r="N17" s="7">
        <f>'dane '!O17</f>
        <v>5.74</v>
      </c>
      <c r="O17" s="7">
        <f>'dane '!P17</f>
        <v>0.39874999999999999</v>
      </c>
      <c r="P17" s="7">
        <f>'dane '!Q17</f>
        <v>1.68</v>
      </c>
      <c r="Q17" s="7">
        <f>'dane '!R17</f>
        <v>63</v>
      </c>
      <c r="R17" s="7">
        <f>'dane '!S17</f>
        <v>1</v>
      </c>
      <c r="S17" s="7">
        <f>'dane '!T17</f>
        <v>0.19</v>
      </c>
      <c r="T17" s="7">
        <f>'dane '!U17</f>
        <v>21.9</v>
      </c>
      <c r="U17" s="7">
        <f>'dane '!V17</f>
        <v>30.8</v>
      </c>
      <c r="V17" s="7">
        <f>'dane '!W17</f>
        <v>38.200000000000003</v>
      </c>
    </row>
    <row r="18" spans="1:22" x14ac:dyDescent="0.2">
      <c r="A18" t="s">
        <v>81</v>
      </c>
      <c r="B18">
        <f>'dane '!B18</f>
        <v>18</v>
      </c>
      <c r="C18">
        <f>'dane '!C18</f>
        <v>136.5</v>
      </c>
      <c r="D18">
        <f>'dane '!D18</f>
        <v>75</v>
      </c>
      <c r="E18">
        <f>'dane '!E18</f>
        <v>97.1</v>
      </c>
      <c r="F18" s="7">
        <f>'dane '!G18</f>
        <v>2.8</v>
      </c>
      <c r="G18" s="7">
        <f>'dane '!H18</f>
        <v>4</v>
      </c>
      <c r="H18" s="7">
        <f>'dane '!I18</f>
        <v>18.5</v>
      </c>
      <c r="I18" s="7">
        <f>'dane '!J18</f>
        <v>20.8</v>
      </c>
      <c r="J18" s="7">
        <f>'dane '!K18</f>
        <v>4</v>
      </c>
      <c r="K18" s="7">
        <f>'dane '!L18</f>
        <v>616</v>
      </c>
      <c r="L18" s="7">
        <f>'dane '!M18</f>
        <v>3.5</v>
      </c>
      <c r="M18" s="7">
        <f>'dane '!N18</f>
        <v>1.3</v>
      </c>
      <c r="N18" s="7">
        <f>'dane '!O18</f>
        <v>3.39</v>
      </c>
      <c r="O18" s="7">
        <f>'dane '!P18</f>
        <v>0.40624999999999994</v>
      </c>
      <c r="P18" s="7">
        <f>'dane '!Q18</f>
        <v>2.16</v>
      </c>
      <c r="Q18" s="7">
        <f>'dane '!R18</f>
        <v>114</v>
      </c>
      <c r="R18" s="7">
        <f>'dane '!S18</f>
        <v>3.26</v>
      </c>
      <c r="S18" s="7">
        <f>'dane '!T18</f>
        <v>0.38</v>
      </c>
      <c r="T18" s="7">
        <f>'dane '!U18</f>
        <v>16.899999999999999</v>
      </c>
      <c r="U18" s="7">
        <f>'dane '!V18</f>
        <v>19</v>
      </c>
      <c r="V18" s="7">
        <f>'dane '!W18</f>
        <v>9.64</v>
      </c>
    </row>
    <row r="19" spans="1:22" x14ac:dyDescent="0.2">
      <c r="A19" t="s">
        <v>79</v>
      </c>
      <c r="B19">
        <f>'dane '!B19</f>
        <v>12</v>
      </c>
      <c r="C19">
        <f>'dane '!C19</f>
        <v>136.80000000000001</v>
      </c>
      <c r="D19">
        <f>'dane '!D19</f>
        <v>1</v>
      </c>
      <c r="E19">
        <f>'dane '!E19</f>
        <v>55.9</v>
      </c>
      <c r="F19" s="7">
        <f>'dane '!G19</f>
        <v>2</v>
      </c>
      <c r="G19" s="7">
        <f>'dane '!H19</f>
        <v>11.3</v>
      </c>
      <c r="H19" s="7">
        <f>'dane '!I19</f>
        <v>14.8</v>
      </c>
      <c r="I19" s="7">
        <f>'dane '!J19</f>
        <v>20.8</v>
      </c>
      <c r="J19" s="7">
        <f>'dane '!K19</f>
        <v>3</v>
      </c>
      <c r="K19" s="7">
        <f>'dane '!L19</f>
        <v>350</v>
      </c>
      <c r="L19" s="7">
        <f>'dane '!M19</f>
        <v>37.1</v>
      </c>
      <c r="M19" s="7">
        <f>'dane '!N19</f>
        <v>29.2</v>
      </c>
      <c r="N19" s="7">
        <f>'dane '!O19</f>
        <v>9.89</v>
      </c>
      <c r="O19" s="7">
        <f>'dane '!P19</f>
        <v>0.31374999999999997</v>
      </c>
      <c r="P19" s="7">
        <f>'dane '!Q19</f>
        <v>3.36</v>
      </c>
      <c r="Q19" s="7">
        <f>'dane '!R19</f>
        <v>43</v>
      </c>
      <c r="R19" s="7">
        <f>'dane '!S19</f>
        <v>3</v>
      </c>
      <c r="S19" s="7">
        <f>'dane '!T19</f>
        <v>0.18</v>
      </c>
      <c r="T19" s="7">
        <f>'dane '!U19</f>
        <v>23.2</v>
      </c>
      <c r="U19" s="7">
        <f>'dane '!V19</f>
        <v>35.1</v>
      </c>
      <c r="V19" s="7">
        <f>'dane '!W19</f>
        <v>25.5</v>
      </c>
    </row>
    <row r="20" spans="1:22" x14ac:dyDescent="0.2">
      <c r="A20" t="s">
        <v>83</v>
      </c>
      <c r="B20">
        <f>'dane '!B20</f>
        <v>13</v>
      </c>
      <c r="C20">
        <f>'dane '!C20</f>
        <v>126.3</v>
      </c>
      <c r="D20">
        <f>'dane '!D20</f>
        <v>231.76190476190473</v>
      </c>
      <c r="E20">
        <f>'dane '!E20</f>
        <v>104.1</v>
      </c>
      <c r="F20" s="7">
        <f>'dane '!G20</f>
        <v>11.8</v>
      </c>
      <c r="G20" s="7">
        <f>'dane '!H20</f>
        <v>3</v>
      </c>
      <c r="H20" s="7">
        <f>'dane '!I20</f>
        <v>31.2</v>
      </c>
      <c r="I20" s="7">
        <f>'dane '!J20</f>
        <v>9</v>
      </c>
      <c r="J20" s="7">
        <f>'dane '!K20</f>
        <v>30</v>
      </c>
      <c r="K20" s="7">
        <f>'dane '!L20</f>
        <v>579</v>
      </c>
      <c r="L20" s="7">
        <f>'dane '!M20</f>
        <v>3.7</v>
      </c>
      <c r="M20" s="7">
        <f>'dane '!N20</f>
        <v>0.1</v>
      </c>
      <c r="N20" s="7">
        <f>'dane '!O20</f>
        <v>0.06</v>
      </c>
      <c r="O20" s="7">
        <f>'dane '!P20</f>
        <v>0.40624999999999994</v>
      </c>
      <c r="P20" s="7">
        <f>'dane '!Q20</f>
        <v>2.69</v>
      </c>
      <c r="Q20" s="7">
        <f>'dane '!R20</f>
        <v>68</v>
      </c>
      <c r="R20" s="7">
        <f>'dane '!S20</f>
        <v>0</v>
      </c>
      <c r="S20" s="7">
        <f>'dane '!T20</f>
        <v>7.0000000000000007E-2</v>
      </c>
      <c r="T20" s="7">
        <f>'dane '!U20</f>
        <v>13.7</v>
      </c>
      <c r="U20" s="7">
        <f>'dane '!V20</f>
        <v>24</v>
      </c>
      <c r="V20" s="7">
        <f>'dane '!W20</f>
        <v>143.91419305977459</v>
      </c>
    </row>
    <row r="21" spans="1:22" x14ac:dyDescent="0.2">
      <c r="A21" t="s">
        <v>70</v>
      </c>
      <c r="B21">
        <f>'dane '!B21</f>
        <v>15</v>
      </c>
      <c r="C21">
        <f>'dane '!C21</f>
        <v>126.9</v>
      </c>
      <c r="D21">
        <f>'dane '!D21</f>
        <v>668</v>
      </c>
      <c r="E21">
        <f>'dane '!E21</f>
        <v>62.7</v>
      </c>
      <c r="F21" s="7">
        <f>'dane '!G21</f>
        <v>4.5999999999999996</v>
      </c>
      <c r="G21" s="7">
        <f>'dane '!H21</f>
        <v>2.8</v>
      </c>
      <c r="H21" s="7">
        <f>'dane '!I21</f>
        <v>26.1</v>
      </c>
      <c r="I21" s="7">
        <f>'dane '!J21</f>
        <v>16.3</v>
      </c>
      <c r="J21" s="7">
        <f>'dane '!K21</f>
        <v>-1</v>
      </c>
      <c r="K21" s="7">
        <f>'dane '!L21</f>
        <v>615</v>
      </c>
      <c r="L21" s="7">
        <f>'dane '!M21</f>
        <v>12.4</v>
      </c>
      <c r="M21" s="7">
        <f>'dane '!N21</f>
        <v>29.1</v>
      </c>
      <c r="N21" s="7">
        <f>'dane '!O21</f>
        <v>6.04</v>
      </c>
      <c r="O21" s="7">
        <f>'dane '!P21</f>
        <v>0.47799999999999992</v>
      </c>
      <c r="P21" s="7">
        <f>'dane '!Q21</f>
        <v>2.0499999999999998</v>
      </c>
      <c r="Q21" s="7">
        <f>'dane '!R21</f>
        <v>138</v>
      </c>
      <c r="R21" s="7">
        <f>'dane '!S21</f>
        <v>92.65</v>
      </c>
      <c r="S21" s="7">
        <f>'dane '!T21</f>
        <v>0.42</v>
      </c>
      <c r="T21" s="7">
        <f>'dane '!U21</f>
        <v>7.8</v>
      </c>
      <c r="U21" s="7">
        <f>'dane '!V21</f>
        <v>20.3</v>
      </c>
      <c r="V21" s="7">
        <f>'dane '!W21</f>
        <v>410.24285714285713</v>
      </c>
    </row>
    <row r="22" spans="1:22" x14ac:dyDescent="0.2">
      <c r="A22" t="s">
        <v>86</v>
      </c>
      <c r="B22">
        <f>'dane '!B22</f>
        <v>20</v>
      </c>
      <c r="C22">
        <f>'dane '!C22</f>
        <v>130.5</v>
      </c>
      <c r="D22">
        <f>'dane '!D22</f>
        <v>231.76190476190473</v>
      </c>
      <c r="E22">
        <f>'dane '!E22</f>
        <v>25.6</v>
      </c>
      <c r="F22" s="7">
        <f>'dane '!G22</f>
        <v>20</v>
      </c>
      <c r="G22" s="7">
        <f>'dane '!H22</f>
        <v>6.2</v>
      </c>
      <c r="H22" s="7">
        <f>'dane '!I22</f>
        <v>14</v>
      </c>
      <c r="I22" s="7">
        <f>'dane '!J22</f>
        <v>17.3</v>
      </c>
      <c r="J22" s="7">
        <f>'dane '!K22</f>
        <v>4</v>
      </c>
      <c r="K22" s="7">
        <f>'dane '!L22</f>
        <v>297</v>
      </c>
      <c r="L22" s="7">
        <f>'dane '!M22</f>
        <v>11.4</v>
      </c>
      <c r="M22" s="7">
        <f>'dane '!N22</f>
        <v>59.4</v>
      </c>
      <c r="N22" s="7">
        <f>'dane '!O22</f>
        <v>4.6500000000000004</v>
      </c>
      <c r="O22" s="7">
        <f>'dane '!P22</f>
        <v>0.80625000000000002</v>
      </c>
      <c r="P22" s="7">
        <f>'dane '!Q22</f>
        <v>2.41</v>
      </c>
      <c r="Q22" s="7">
        <f>'dane '!R22</f>
        <v>30</v>
      </c>
      <c r="R22" s="7">
        <f>'dane '!S22</f>
        <v>34.5</v>
      </c>
      <c r="S22" s="7">
        <f>'dane '!T22</f>
        <v>0.23</v>
      </c>
      <c r="T22" s="7">
        <f>'dane '!U22</f>
        <v>27.3</v>
      </c>
      <c r="U22" s="7">
        <f>'dane '!V22</f>
        <v>25.8</v>
      </c>
      <c r="V22" s="7">
        <f>'dane '!W22</f>
        <v>442.83333333333331</v>
      </c>
    </row>
    <row r="23" spans="1:22" x14ac:dyDescent="0.2">
      <c r="A23" t="s">
        <v>87</v>
      </c>
      <c r="B23">
        <f>'dane '!B23</f>
        <v>21</v>
      </c>
      <c r="C23">
        <f>'dane '!C23</f>
        <v>137.9</v>
      </c>
      <c r="D23">
        <f>'dane '!D23</f>
        <v>195</v>
      </c>
      <c r="E23">
        <f>'dane '!E23</f>
        <v>72.400000000000006</v>
      </c>
      <c r="F23" s="7">
        <f>'dane '!G23</f>
        <v>5.2</v>
      </c>
      <c r="G23" s="7">
        <f>'dane '!H23</f>
        <v>5.7</v>
      </c>
      <c r="H23" s="7">
        <f>'dane '!I23</f>
        <v>22.7</v>
      </c>
      <c r="I23" s="7">
        <f>'dane '!J23</f>
        <v>14</v>
      </c>
      <c r="J23" s="7">
        <f>'dane '!K23</f>
        <v>4</v>
      </c>
      <c r="K23" s="7">
        <f>'dane '!L23</f>
        <v>440</v>
      </c>
      <c r="L23" s="7">
        <f>'dane '!M23</f>
        <v>25.7</v>
      </c>
      <c r="M23" s="7">
        <f>'dane '!N23</f>
        <v>78</v>
      </c>
      <c r="N23" s="7">
        <f>'dane '!O23</f>
        <v>5.31</v>
      </c>
      <c r="O23" s="7">
        <f>'dane '!P23</f>
        <v>0.2475</v>
      </c>
      <c r="P23" s="7">
        <f>'dane '!Q23</f>
        <v>2.21</v>
      </c>
      <c r="Q23" s="7">
        <f>'dane '!R23</f>
        <v>81</v>
      </c>
      <c r="R23" s="7">
        <f>'dane '!S23</f>
        <v>1</v>
      </c>
      <c r="S23" s="7">
        <f>'dane '!T23</f>
        <v>0.09</v>
      </c>
      <c r="T23" s="7">
        <f>'dane '!U23</f>
        <v>38.1</v>
      </c>
      <c r="U23" s="7">
        <f>'dane '!V23</f>
        <v>27.5</v>
      </c>
      <c r="V23" s="7">
        <f>'dane '!W23</f>
        <v>95.699999999999989</v>
      </c>
    </row>
    <row r="24" spans="1:22" x14ac:dyDescent="0.2">
      <c r="A24" t="s">
        <v>88</v>
      </c>
      <c r="B24">
        <f>'dane '!B24</f>
        <v>23</v>
      </c>
      <c r="C24">
        <f>'dane '!C24</f>
        <v>63.4</v>
      </c>
      <c r="D24">
        <f>'dane '!D24</f>
        <v>195</v>
      </c>
      <c r="E24">
        <f>'dane '!E24</f>
        <v>18.5</v>
      </c>
      <c r="F24" s="7">
        <f>'dane '!G24</f>
        <v>10.1</v>
      </c>
      <c r="G24" s="7">
        <f>'dane '!H24</f>
        <v>7.6</v>
      </c>
      <c r="H24" s="7">
        <f>'dane '!I24</f>
        <v>26.4</v>
      </c>
      <c r="I24" s="7">
        <f>'dane '!J24</f>
        <v>22.1</v>
      </c>
      <c r="J24" s="7">
        <f>'dane '!K24</f>
        <v>-2</v>
      </c>
      <c r="K24" s="7">
        <f>'dane '!L24</f>
        <v>254</v>
      </c>
      <c r="L24" s="7">
        <f>'dane '!M24</f>
        <v>23.9</v>
      </c>
      <c r="M24" s="7">
        <f>'dane '!N24</f>
        <v>27.9</v>
      </c>
      <c r="N24" s="7">
        <f>'dane '!O24</f>
        <v>2.06</v>
      </c>
      <c r="O24" s="7">
        <f>'dane '!P24</f>
        <v>0.83750000000000002</v>
      </c>
      <c r="P24" s="7">
        <f>'dane '!Q24</f>
        <v>2</v>
      </c>
      <c r="Q24" s="7">
        <f>'dane '!R24</f>
        <v>55</v>
      </c>
      <c r="R24" s="7">
        <f>'dane '!S24</f>
        <v>2</v>
      </c>
      <c r="S24" s="7">
        <f>'dane '!T24</f>
        <v>0.19</v>
      </c>
      <c r="T24" s="7">
        <f>'dane '!U24</f>
        <v>23.7</v>
      </c>
      <c r="U24" s="7">
        <f>'dane '!V24</f>
        <v>41.9</v>
      </c>
      <c r="V24" s="7">
        <f>'dane '!W24</f>
        <v>183.1</v>
      </c>
    </row>
    <row r="25" spans="1:22" x14ac:dyDescent="0.2">
      <c r="A25" t="s">
        <v>90</v>
      </c>
      <c r="B25">
        <f>'dane '!B25</f>
        <v>30</v>
      </c>
      <c r="C25">
        <f>'dane '!C25</f>
        <v>150.9</v>
      </c>
      <c r="D25">
        <f>'dane '!D25</f>
        <v>0</v>
      </c>
      <c r="E25">
        <f>'dane '!E25</f>
        <v>59.2</v>
      </c>
      <c r="F25" s="7">
        <f>'dane '!G25</f>
        <v>10.5</v>
      </c>
      <c r="G25" s="7">
        <f>'dane '!H25</f>
        <v>6.8</v>
      </c>
      <c r="H25" s="7">
        <f>'dane '!I25</f>
        <v>15.1</v>
      </c>
      <c r="I25" s="7">
        <f>'dane '!J25</f>
        <v>11.4</v>
      </c>
      <c r="J25" s="7">
        <f>'dane '!K25</f>
        <v>-4</v>
      </c>
      <c r="K25" s="7">
        <f>'dane '!L25</f>
        <v>304</v>
      </c>
      <c r="L25" s="7">
        <f>'dane '!M25</f>
        <v>10.1</v>
      </c>
      <c r="M25" s="7">
        <f>'dane '!N25</f>
        <v>38.1</v>
      </c>
      <c r="N25" s="7">
        <f>'dane '!O25</f>
        <v>8.18</v>
      </c>
      <c r="O25" s="7">
        <f>'dane '!P25</f>
        <v>0.68714285714285706</v>
      </c>
      <c r="P25" s="7">
        <f>'dane '!Q25</f>
        <v>1.72</v>
      </c>
      <c r="Q25" s="7">
        <f>'dane '!R25</f>
        <v>42</v>
      </c>
      <c r="R25" s="7">
        <f>'dane '!S25</f>
        <v>1</v>
      </c>
      <c r="S25" s="7">
        <f>'dane '!T25</f>
        <v>0.17</v>
      </c>
      <c r="T25" s="7">
        <f>'dane '!U25</f>
        <v>33.700000000000003</v>
      </c>
      <c r="U25" s="7">
        <f>'dane '!V25</f>
        <v>19.8</v>
      </c>
      <c r="V25" s="7">
        <f>'dane '!W25</f>
        <v>144.01113543840199</v>
      </c>
    </row>
    <row r="26" spans="1:22" x14ac:dyDescent="0.2">
      <c r="A26" t="s">
        <v>89</v>
      </c>
      <c r="B26">
        <f>'dane '!B26</f>
        <v>38</v>
      </c>
      <c r="C26">
        <f>'dane '!C26</f>
        <v>171.3</v>
      </c>
      <c r="D26">
        <f>'dane '!D26</f>
        <v>2</v>
      </c>
      <c r="E26">
        <f>'dane '!E26</f>
        <v>46.9</v>
      </c>
      <c r="F26" s="7">
        <f>'dane '!G26</f>
        <v>5.6</v>
      </c>
      <c r="G26" s="7">
        <f>'dane '!H26</f>
        <v>7.1</v>
      </c>
      <c r="H26" s="7">
        <f>'dane '!I26</f>
        <v>12.3</v>
      </c>
      <c r="I26" s="7">
        <f>'dane '!J26</f>
        <v>12.2</v>
      </c>
      <c r="J26" s="7">
        <f>'dane '!K26</f>
        <v>6</v>
      </c>
      <c r="K26" s="7">
        <f>'dane '!L26</f>
        <v>414</v>
      </c>
      <c r="L26" s="7">
        <f>'dane '!M26</f>
        <v>22.4</v>
      </c>
      <c r="M26" s="7">
        <f>'dane '!N26</f>
        <v>7.1</v>
      </c>
      <c r="N26" s="7">
        <f>'dane '!O26</f>
        <v>8.07</v>
      </c>
      <c r="O26" s="7">
        <f>'dane '!P26</f>
        <v>0.87428571428571433</v>
      </c>
      <c r="P26" s="7">
        <f>'dane '!Q26</f>
        <v>3.94</v>
      </c>
      <c r="Q26" s="7">
        <f>'dane '!R26</f>
        <v>71</v>
      </c>
      <c r="R26" s="7">
        <f>'dane '!S26</f>
        <v>2</v>
      </c>
      <c r="S26" s="7">
        <f>'dane '!T26</f>
        <v>0.34</v>
      </c>
      <c r="T26" s="7">
        <f>'dane '!U26</f>
        <v>21.6</v>
      </c>
      <c r="U26" s="7">
        <f>'dane '!V26</f>
        <v>20.399999999999999</v>
      </c>
      <c r="V26" s="7">
        <f>'dane '!W26</f>
        <v>23.3</v>
      </c>
    </row>
    <row r="27" spans="1:22" x14ac:dyDescent="0.2">
      <c r="A27" t="s">
        <v>92</v>
      </c>
      <c r="B27">
        <f>'dane '!B27</f>
        <v>14</v>
      </c>
      <c r="C27">
        <f>'dane '!C27</f>
        <v>103.5</v>
      </c>
      <c r="D27">
        <f>'dane '!D27</f>
        <v>144</v>
      </c>
      <c r="E27">
        <f>'dane '!E27</f>
        <v>32</v>
      </c>
      <c r="F27" s="7">
        <f>'dane '!G27</f>
        <v>2.4</v>
      </c>
      <c r="G27" s="7">
        <f>'dane '!H27</f>
        <v>4.4000000000000004</v>
      </c>
      <c r="H27" s="7">
        <f>'dane '!I27</f>
        <v>12.9</v>
      </c>
      <c r="I27" s="7">
        <f>'dane '!J27</f>
        <v>22.6</v>
      </c>
      <c r="J27" s="7">
        <f>'dane '!K27</f>
        <v>1</v>
      </c>
      <c r="K27" s="7">
        <f>'dane '!L27</f>
        <v>451</v>
      </c>
      <c r="L27" s="7">
        <f>'dane '!M27</f>
        <v>52</v>
      </c>
      <c r="M27" s="7">
        <f>'dane '!N27</f>
        <v>9.3000000000000007</v>
      </c>
      <c r="N27" s="7">
        <f>'dane '!O27</f>
        <v>16.5</v>
      </c>
      <c r="O27" s="7">
        <f>'dane '!P27</f>
        <v>0.34999999999999992</v>
      </c>
      <c r="P27" s="7">
        <f>'dane '!Q27</f>
        <v>2.36</v>
      </c>
      <c r="Q27" s="7">
        <f>'dane '!R27</f>
        <v>140</v>
      </c>
      <c r="R27" s="7">
        <f>'dane '!S27</f>
        <v>7.75</v>
      </c>
      <c r="S27" s="7">
        <f>'dane '!T27</f>
        <v>0.12</v>
      </c>
      <c r="T27" s="7">
        <f>'dane '!U27</f>
        <v>23.6</v>
      </c>
      <c r="U27" s="7">
        <f>'dane '!V27</f>
        <v>18.3</v>
      </c>
      <c r="V27" s="7">
        <f>'dane '!W27</f>
        <v>72</v>
      </c>
    </row>
    <row r="28" spans="1:22" x14ac:dyDescent="0.2">
      <c r="A28" t="s">
        <v>82</v>
      </c>
      <c r="B28">
        <f>'dane '!B28</f>
        <v>21</v>
      </c>
      <c r="C28">
        <f>'dane '!C28</f>
        <v>152.80000000000001</v>
      </c>
      <c r="D28">
        <f>'dane '!D28</f>
        <v>618</v>
      </c>
      <c r="E28">
        <f>'dane '!E28</f>
        <v>49.6</v>
      </c>
      <c r="F28" s="7">
        <f>'dane '!G28</f>
        <v>3.2</v>
      </c>
      <c r="G28" s="7">
        <f>'dane '!H28</f>
        <v>7.7</v>
      </c>
      <c r="H28" s="7">
        <f>'dane '!I28</f>
        <v>12.8</v>
      </c>
      <c r="I28" s="7">
        <f>'dane '!J28</f>
        <v>10</v>
      </c>
      <c r="J28" s="7">
        <f>'dane '!K28</f>
        <v>-1</v>
      </c>
      <c r="K28" s="7">
        <f>'dane '!L28</f>
        <v>378</v>
      </c>
      <c r="L28" s="7">
        <f>'dane '!M28</f>
        <v>16.2</v>
      </c>
      <c r="M28" s="7">
        <f>'dane '!N28</f>
        <v>87.4</v>
      </c>
      <c r="N28" s="7">
        <f>'dane '!O28</f>
        <v>2.4500000000000002</v>
      </c>
      <c r="O28" s="7">
        <f>'dane '!P28</f>
        <v>0.59714285714285709</v>
      </c>
      <c r="P28" s="7">
        <f>'dane '!Q28</f>
        <v>2.66</v>
      </c>
      <c r="Q28" s="7">
        <f>'dane '!R28</f>
        <v>58</v>
      </c>
      <c r="R28" s="7">
        <f>'dane '!S28</f>
        <v>2</v>
      </c>
      <c r="S28" s="7">
        <f>'dane '!T28</f>
        <v>0.21</v>
      </c>
      <c r="T28" s="7">
        <f>'dane '!U28</f>
        <v>26.6</v>
      </c>
      <c r="U28" s="7">
        <f>'dane '!V28</f>
        <v>34.799999999999997</v>
      </c>
      <c r="V28" s="7">
        <f>'dane '!W28</f>
        <v>144.12425003756678</v>
      </c>
    </row>
    <row r="29" spans="1:22" x14ac:dyDescent="0.2">
      <c r="A29" t="s">
        <v>93</v>
      </c>
      <c r="B29">
        <f>'dane '!B29</f>
        <v>9</v>
      </c>
      <c r="C29">
        <f>'dane '!C29</f>
        <v>160.30000000000001</v>
      </c>
      <c r="D29">
        <f>'dane '!D29</f>
        <v>231.76190476190473</v>
      </c>
      <c r="E29">
        <f>'dane '!E29</f>
        <v>47.1</v>
      </c>
      <c r="F29" s="7">
        <f>'dane '!G29</f>
        <v>5.9</v>
      </c>
      <c r="G29" s="7">
        <f>'dane '!H29</f>
        <v>2.2999999999999998</v>
      </c>
      <c r="H29" s="7">
        <f>'dane '!I29</f>
        <v>17</v>
      </c>
      <c r="I29" s="7">
        <f>'dane '!J29</f>
        <v>8.9</v>
      </c>
      <c r="J29" s="7">
        <f>'dane '!K29</f>
        <v>-0.54545454545454541</v>
      </c>
      <c r="K29" s="7">
        <f>'dane '!L29</f>
        <v>482</v>
      </c>
      <c r="L29" s="7">
        <f>'dane '!M29</f>
        <v>5.7</v>
      </c>
      <c r="M29" s="7">
        <f>'dane '!N29</f>
        <v>108.5</v>
      </c>
      <c r="N29" s="7">
        <f>'dane '!O29</f>
        <v>3.24</v>
      </c>
      <c r="O29" s="7">
        <f>'dane '!P29</f>
        <v>0.25285714285714284</v>
      </c>
      <c r="P29" s="7">
        <f>'dane '!Q29</f>
        <v>2.46</v>
      </c>
      <c r="Q29" s="7">
        <f>'dane '!R29</f>
        <v>130</v>
      </c>
      <c r="R29" s="7">
        <f>'dane '!S29</f>
        <v>24</v>
      </c>
      <c r="S29" s="7">
        <f>'dane '!T29</f>
        <v>0.13</v>
      </c>
      <c r="T29" s="7">
        <f>'dane '!U29</f>
        <v>20.7</v>
      </c>
      <c r="U29" s="7">
        <f>'dane '!V29</f>
        <v>24.8</v>
      </c>
      <c r="V29" s="7">
        <f>'dane '!W29</f>
        <v>325.20000000000005</v>
      </c>
    </row>
    <row r="30" spans="1:22" x14ac:dyDescent="0.2">
      <c r="A30" t="s">
        <v>77</v>
      </c>
      <c r="B30">
        <f>'dane '!B30</f>
        <v>19</v>
      </c>
      <c r="C30">
        <f>'dane '!C30</f>
        <v>188.8</v>
      </c>
      <c r="D30">
        <f>'dane '!D30</f>
        <v>177</v>
      </c>
      <c r="E30">
        <f>'dane '!E30</f>
        <v>76.8</v>
      </c>
      <c r="F30" s="7">
        <f>'dane '!G30</f>
        <v>2.4</v>
      </c>
      <c r="G30" s="7">
        <f>'dane '!H30</f>
        <v>3.1</v>
      </c>
      <c r="H30" s="7">
        <f>'dane '!I30</f>
        <v>18.100000000000001</v>
      </c>
      <c r="I30" s="7">
        <f>'dane '!J30</f>
        <v>8.3000000000000007</v>
      </c>
      <c r="J30" s="7">
        <f>'dane '!K30</f>
        <v>-2</v>
      </c>
      <c r="K30" s="7">
        <f>'dane '!L30</f>
        <v>491</v>
      </c>
      <c r="L30" s="7">
        <f>'dane '!M30</f>
        <v>16.7</v>
      </c>
      <c r="M30" s="7">
        <f>'dane '!N30</f>
        <v>75.8</v>
      </c>
      <c r="N30" s="7">
        <f>'dane '!O30</f>
        <v>10.6</v>
      </c>
      <c r="O30" s="7">
        <f>'dane '!P30</f>
        <v>0.76333333333333331</v>
      </c>
      <c r="P30" s="7">
        <f>'dane '!Q30</f>
        <v>3.45</v>
      </c>
      <c r="Q30" s="7">
        <f>'dane '!R30</f>
        <v>97</v>
      </c>
      <c r="R30" s="7">
        <f>'dane '!S30</f>
        <v>34.92</v>
      </c>
      <c r="S30" s="7">
        <f>'dane '!T30</f>
        <v>0.18</v>
      </c>
      <c r="T30" s="7">
        <f>'dane '!U30</f>
        <v>40</v>
      </c>
      <c r="U30" s="7">
        <f>'dane '!V30</f>
        <v>28.5</v>
      </c>
      <c r="V30" s="7">
        <f>'dane '!W30</f>
        <v>144.2523062613476</v>
      </c>
    </row>
    <row r="31" spans="1:22" x14ac:dyDescent="0.2">
      <c r="A31" s="2" t="s">
        <v>113</v>
      </c>
      <c r="B31" s="2">
        <f t="shared" ref="B31" si="0">AVERAGE(B3:B30)</f>
        <v>19.25</v>
      </c>
      <c r="C31" s="2">
        <f t="shared" ref="C31:V31" si="1">AVERAGE(C3:C30)</f>
        <v>135.50714285714292</v>
      </c>
      <c r="D31" s="2">
        <f t="shared" si="1"/>
        <v>219.44897959183672</v>
      </c>
      <c r="E31" s="2">
        <f t="shared" si="1"/>
        <v>55.06428571428571</v>
      </c>
      <c r="F31" s="2">
        <f t="shared" si="1"/>
        <v>8.0821428571428573</v>
      </c>
      <c r="G31" s="2">
        <f t="shared" si="1"/>
        <v>5.5785714285714283</v>
      </c>
      <c r="H31" s="2">
        <f t="shared" si="1"/>
        <v>17.37857142857143</v>
      </c>
      <c r="I31" s="2">
        <f t="shared" si="1"/>
        <v>16.139285714285716</v>
      </c>
      <c r="J31" s="2">
        <f t="shared" si="1"/>
        <v>3.2305194805194803</v>
      </c>
      <c r="K31" s="2">
        <f t="shared" si="1"/>
        <v>465.03571428571428</v>
      </c>
      <c r="L31" s="2">
        <f t="shared" si="1"/>
        <v>18.532142857142855</v>
      </c>
      <c r="M31" s="2">
        <f t="shared" si="1"/>
        <v>46.967857142857142</v>
      </c>
      <c r="N31" s="2">
        <f t="shared" si="1"/>
        <v>6.5675000000000008</v>
      </c>
      <c r="O31" s="2">
        <f t="shared" si="1"/>
        <v>0.48482227891156471</v>
      </c>
      <c r="P31" s="2">
        <f t="shared" si="1"/>
        <v>2.6103571428571426</v>
      </c>
      <c r="Q31" s="2">
        <f t="shared" si="1"/>
        <v>82.535714285714292</v>
      </c>
      <c r="R31" s="2">
        <f t="shared" si="1"/>
        <v>12.992142857142857</v>
      </c>
      <c r="S31" s="2">
        <f t="shared" si="1"/>
        <v>0.20107142857142857</v>
      </c>
      <c r="T31" s="2">
        <f t="shared" si="1"/>
        <v>26.375000000000004</v>
      </c>
      <c r="U31" s="2">
        <f t="shared" si="1"/>
        <v>25.55714285714285</v>
      </c>
      <c r="V31" s="2">
        <f t="shared" si="1"/>
        <v>144.09775805340547</v>
      </c>
    </row>
    <row r="32" spans="1:22" x14ac:dyDescent="0.2">
      <c r="A32" s="2" t="s">
        <v>114</v>
      </c>
      <c r="B32" s="2">
        <f t="shared" ref="B32" si="2">ABS(B31)</f>
        <v>19.25</v>
      </c>
      <c r="C32" s="2">
        <f t="shared" ref="C32:V32" si="3">ABS(C31)</f>
        <v>135.50714285714292</v>
      </c>
      <c r="D32" s="2">
        <f t="shared" si="3"/>
        <v>219.44897959183672</v>
      </c>
      <c r="E32" s="2">
        <f t="shared" si="3"/>
        <v>55.06428571428571</v>
      </c>
      <c r="F32" s="2">
        <f t="shared" si="3"/>
        <v>8.0821428571428573</v>
      </c>
      <c r="G32" s="2">
        <f t="shared" si="3"/>
        <v>5.5785714285714283</v>
      </c>
      <c r="H32" s="2">
        <f t="shared" si="3"/>
        <v>17.37857142857143</v>
      </c>
      <c r="I32" s="2">
        <f t="shared" si="3"/>
        <v>16.139285714285716</v>
      </c>
      <c r="J32" s="2">
        <f t="shared" si="3"/>
        <v>3.2305194805194803</v>
      </c>
      <c r="K32" s="2">
        <f t="shared" si="3"/>
        <v>465.03571428571428</v>
      </c>
      <c r="L32" s="2">
        <f t="shared" si="3"/>
        <v>18.532142857142855</v>
      </c>
      <c r="M32" s="2">
        <f t="shared" si="3"/>
        <v>46.967857142857142</v>
      </c>
      <c r="N32" s="2">
        <f t="shared" si="3"/>
        <v>6.5675000000000008</v>
      </c>
      <c r="O32" s="2">
        <f t="shared" si="3"/>
        <v>0.48482227891156471</v>
      </c>
      <c r="P32" s="2">
        <f t="shared" si="3"/>
        <v>2.6103571428571426</v>
      </c>
      <c r="Q32" s="2">
        <f t="shared" si="3"/>
        <v>82.535714285714292</v>
      </c>
      <c r="R32" s="2">
        <f t="shared" si="3"/>
        <v>12.992142857142857</v>
      </c>
      <c r="S32" s="2">
        <f t="shared" si="3"/>
        <v>0.20107142857142857</v>
      </c>
      <c r="T32" s="2">
        <f t="shared" si="3"/>
        <v>26.375000000000004</v>
      </c>
      <c r="U32" s="2">
        <f t="shared" si="3"/>
        <v>25.55714285714285</v>
      </c>
      <c r="V32" s="2">
        <f t="shared" si="3"/>
        <v>144.09775805340547</v>
      </c>
    </row>
    <row r="33" spans="1:22" x14ac:dyDescent="0.2">
      <c r="A33" s="2" t="s">
        <v>115</v>
      </c>
      <c r="B33" s="2">
        <f t="shared" ref="B33" si="4">STDEV(B3:B30)</f>
        <v>8.3249958291614519</v>
      </c>
      <c r="C33" s="2">
        <f t="shared" ref="C33:V33" si="5">STDEV(C3:C30)</f>
        <v>31.649210727639389</v>
      </c>
      <c r="D33" s="2">
        <f t="shared" si="5"/>
        <v>219.33937453382708</v>
      </c>
      <c r="E33" s="2">
        <f t="shared" si="5"/>
        <v>25.748947684872615</v>
      </c>
      <c r="F33" s="2">
        <f t="shared" si="5"/>
        <v>7.1799130073874036</v>
      </c>
      <c r="G33" s="2">
        <f t="shared" si="5"/>
        <v>2.7552451182019473</v>
      </c>
      <c r="H33" s="2">
        <f t="shared" si="5"/>
        <v>5.7075880060285433</v>
      </c>
      <c r="I33" s="2">
        <f t="shared" si="5"/>
        <v>6.7829491720710458</v>
      </c>
      <c r="J33" s="2">
        <f t="shared" si="5"/>
        <v>8.4263307542679993</v>
      </c>
      <c r="K33" s="2">
        <f t="shared" si="5"/>
        <v>122.72929625289215</v>
      </c>
      <c r="L33" s="2">
        <f t="shared" si="5"/>
        <v>11.704100375871082</v>
      </c>
      <c r="M33" s="2">
        <f t="shared" si="5"/>
        <v>55.428920473591461</v>
      </c>
      <c r="N33" s="2">
        <f t="shared" si="5"/>
        <v>4.7880434610793969</v>
      </c>
      <c r="O33" s="2">
        <f t="shared" si="5"/>
        <v>0.22489169675201323</v>
      </c>
      <c r="P33" s="2">
        <f t="shared" si="5"/>
        <v>0.65018790527763104</v>
      </c>
      <c r="Q33" s="2">
        <f t="shared" si="5"/>
        <v>35.901596109011692</v>
      </c>
      <c r="R33" s="2">
        <f t="shared" si="5"/>
        <v>20.649144607365049</v>
      </c>
      <c r="S33" s="2">
        <f t="shared" si="5"/>
        <v>9.5193342659938507E-2</v>
      </c>
      <c r="T33" s="2">
        <f t="shared" si="5"/>
        <v>12.840405699140444</v>
      </c>
      <c r="U33" s="2">
        <f t="shared" si="5"/>
        <v>8.1817515362579076</v>
      </c>
      <c r="V33" s="2">
        <f t="shared" si="5"/>
        <v>125.50436787050155</v>
      </c>
    </row>
    <row r="34" spans="1:22" x14ac:dyDescent="0.2">
      <c r="A34" s="2" t="s">
        <v>30</v>
      </c>
      <c r="B34" s="3">
        <f t="shared" ref="B34" si="6">B33/B32*100</f>
        <v>43.246731580059489</v>
      </c>
      <c r="C34" s="3">
        <f t="shared" ref="C34:V34" si="7">C33/C32*100</f>
        <v>23.356119877020255</v>
      </c>
      <c r="D34" s="3">
        <f t="shared" si="7"/>
        <v>99.950054423486733</v>
      </c>
      <c r="E34" s="3">
        <f t="shared" si="7"/>
        <v>46.761612088236689</v>
      </c>
      <c r="F34" s="3">
        <f t="shared" si="7"/>
        <v>88.8367495390399</v>
      </c>
      <c r="G34" s="3">
        <f t="shared" si="7"/>
        <v>49.389797253299953</v>
      </c>
      <c r="H34" s="3">
        <f t="shared" si="7"/>
        <v>32.84267656572117</v>
      </c>
      <c r="I34" s="3">
        <f t="shared" si="7"/>
        <v>42.027567341887426</v>
      </c>
      <c r="J34" s="3">
        <f t="shared" si="7"/>
        <v>260.8351630466878</v>
      </c>
      <c r="K34" s="3">
        <f t="shared" si="7"/>
        <v>26.391370056685204</v>
      </c>
      <c r="L34" s="3">
        <f t="shared" si="7"/>
        <v>63.155677495546414</v>
      </c>
      <c r="M34" s="3">
        <f t="shared" si="7"/>
        <v>118.01458240898495</v>
      </c>
      <c r="N34" s="3">
        <f t="shared" si="7"/>
        <v>72.90511550939317</v>
      </c>
      <c r="O34" s="3">
        <f t="shared" si="7"/>
        <v>46.386419629250412</v>
      </c>
      <c r="P34" s="3">
        <f t="shared" si="7"/>
        <v>24.908005674885306</v>
      </c>
      <c r="Q34" s="3">
        <f t="shared" si="7"/>
        <v>43.498255778984309</v>
      </c>
      <c r="R34" s="3">
        <f t="shared" si="7"/>
        <v>158.93563390131985</v>
      </c>
      <c r="S34" s="3">
        <f t="shared" si="7"/>
        <v>47.343047859294465</v>
      </c>
      <c r="T34" s="3">
        <f t="shared" si="7"/>
        <v>48.68400265076945</v>
      </c>
      <c r="U34" s="3">
        <f t="shared" si="7"/>
        <v>32.013561069762645</v>
      </c>
      <c r="V34" s="3">
        <f t="shared" si="7"/>
        <v>87.096683228053536</v>
      </c>
    </row>
    <row r="39" spans="1:22" x14ac:dyDescent="0.2">
      <c r="B39" t="s">
        <v>0</v>
      </c>
    </row>
    <row r="40" spans="1:22" x14ac:dyDescent="0.2">
      <c r="B40" t="s">
        <v>1</v>
      </c>
    </row>
    <row r="41" spans="1:22" x14ac:dyDescent="0.2">
      <c r="B41" t="s">
        <v>3</v>
      </c>
    </row>
    <row r="42" spans="1:22" x14ac:dyDescent="0.2">
      <c r="B42" t="s">
        <v>4</v>
      </c>
    </row>
    <row r="43" spans="1:22" x14ac:dyDescent="0.2">
      <c r="B43" t="s">
        <v>5</v>
      </c>
    </row>
    <row r="44" spans="1:22" x14ac:dyDescent="0.2">
      <c r="B44" t="s">
        <v>7</v>
      </c>
    </row>
    <row r="45" spans="1:22" x14ac:dyDescent="0.2">
      <c r="B45" t="s">
        <v>9</v>
      </c>
    </row>
    <row r="46" spans="1:22" x14ac:dyDescent="0.2">
      <c r="B46" t="s">
        <v>10</v>
      </c>
    </row>
    <row r="47" spans="1:22" x14ac:dyDescent="0.2">
      <c r="B47" t="s">
        <v>11</v>
      </c>
    </row>
    <row r="48" spans="1:22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7" t="s">
        <v>15</v>
      </c>
    </row>
    <row r="52" spans="2:2" x14ac:dyDescent="0.2">
      <c r="B52" s="7" t="s">
        <v>16</v>
      </c>
    </row>
    <row r="53" spans="2:2" x14ac:dyDescent="0.2">
      <c r="B53" s="7" t="s">
        <v>17</v>
      </c>
    </row>
    <row r="54" spans="2:2" x14ac:dyDescent="0.2">
      <c r="B54" s="7" t="s">
        <v>18</v>
      </c>
    </row>
    <row r="55" spans="2:2" x14ac:dyDescent="0.2">
      <c r="B55" s="7" t="s">
        <v>19</v>
      </c>
    </row>
    <row r="56" spans="2:2" x14ac:dyDescent="0.2">
      <c r="B56" s="7" t="s">
        <v>21</v>
      </c>
    </row>
    <row r="57" spans="2:2" x14ac:dyDescent="0.2">
      <c r="B57" s="7" t="s">
        <v>22</v>
      </c>
    </row>
    <row r="58" spans="2:2" x14ac:dyDescent="0.2">
      <c r="B58" t="s">
        <v>24</v>
      </c>
    </row>
    <row r="59" spans="2:2" x14ac:dyDescent="0.2">
      <c r="B59" s="7" t="s">
        <v>25</v>
      </c>
    </row>
    <row r="60" spans="2:2" x14ac:dyDescent="0.2">
      <c r="B60" s="7" t="s">
        <v>26</v>
      </c>
    </row>
    <row r="61" spans="2:2" x14ac:dyDescent="0.2">
      <c r="B61" s="7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30"/>
  <sheetViews>
    <sheetView zoomScaleNormal="100"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S15" sqref="AS15"/>
    </sheetView>
  </sheetViews>
  <sheetFormatPr defaultRowHeight="12.75" x14ac:dyDescent="0.2"/>
  <cols>
    <col min="17" max="17" width="9.7109375" bestFit="1" customWidth="1"/>
  </cols>
  <sheetData>
    <row r="1" spans="1:45" x14ac:dyDescent="0.2">
      <c r="B1" t="str">
        <f>'dane po Vs'!B1</f>
        <v>X1</v>
      </c>
      <c r="C1" t="str">
        <f>'dane po Vs'!C1</f>
        <v>X5</v>
      </c>
      <c r="D1" t="str">
        <f>'dane po Vs'!D1</f>
        <v>X6</v>
      </c>
      <c r="E1" t="str">
        <f>'dane po Vs'!E1</f>
        <v>X8</v>
      </c>
      <c r="F1" t="str">
        <f>'dane po Vs'!F1</f>
        <v>X10</v>
      </c>
      <c r="G1" t="str">
        <f>'dane po Vs'!G1</f>
        <v>X11</v>
      </c>
      <c r="H1" t="str">
        <f>'dane po Vs'!H1</f>
        <v>X12</v>
      </c>
      <c r="I1" t="str">
        <f>'dane po Vs'!I1</f>
        <v>X13</v>
      </c>
      <c r="J1" t="str">
        <f>'dane po Vs'!J1</f>
        <v>X14</v>
      </c>
      <c r="K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X20</v>
      </c>
      <c r="P1" t="str">
        <f>'dane po Vs'!P1</f>
        <v>X21</v>
      </c>
      <c r="Q1" t="str">
        <f>'dane po Vs'!Q1</f>
        <v>X22</v>
      </c>
      <c r="R1" t="str">
        <f>'dane po Vs'!R1</f>
        <v>X23</v>
      </c>
      <c r="S1" t="str">
        <f>'dane po Vs'!S1</f>
        <v>X24</v>
      </c>
      <c r="T1" t="str">
        <f>'dane po Vs'!T1</f>
        <v>X25</v>
      </c>
      <c r="U1" t="str">
        <f>'dane po Vs'!U1</f>
        <v>X26</v>
      </c>
      <c r="V1" t="str">
        <f>'dane po Vs'!V1</f>
        <v>X27</v>
      </c>
      <c r="Y1" t="str">
        <f>B1</f>
        <v>X1</v>
      </c>
      <c r="Z1" t="str">
        <f t="shared" ref="Z1:AL1" si="0">C1</f>
        <v>X5</v>
      </c>
      <c r="AA1" t="str">
        <f t="shared" si="0"/>
        <v>X6</v>
      </c>
      <c r="AB1" t="str">
        <f t="shared" si="0"/>
        <v>X8</v>
      </c>
      <c r="AC1" t="str">
        <f t="shared" si="0"/>
        <v>X10</v>
      </c>
      <c r="AD1" t="str">
        <f t="shared" si="0"/>
        <v>X11</v>
      </c>
      <c r="AE1" t="str">
        <f t="shared" si="0"/>
        <v>X12</v>
      </c>
      <c r="AF1" t="str">
        <f t="shared" si="0"/>
        <v>X13</v>
      </c>
      <c r="AG1" t="str">
        <f t="shared" si="0"/>
        <v>X14</v>
      </c>
      <c r="AH1" t="str">
        <f t="shared" si="0"/>
        <v>X15</v>
      </c>
      <c r="AI1" t="str">
        <f t="shared" si="0"/>
        <v>X16</v>
      </c>
      <c r="AJ1" t="str">
        <f t="shared" si="0"/>
        <v>X17</v>
      </c>
      <c r="AK1" t="str">
        <f t="shared" si="0"/>
        <v>X18</v>
      </c>
      <c r="AL1" t="str">
        <f t="shared" si="0"/>
        <v>X20</v>
      </c>
      <c r="AM1" t="str">
        <f>P1</f>
        <v>X21</v>
      </c>
      <c r="AN1" t="str">
        <f t="shared" ref="AN1" si="1">Q1</f>
        <v>X22</v>
      </c>
      <c r="AO1" t="str">
        <f t="shared" ref="AO1" si="2">R1</f>
        <v>X23</v>
      </c>
      <c r="AP1" t="str">
        <f t="shared" ref="AP1" si="3">S1</f>
        <v>X24</v>
      </c>
      <c r="AQ1" t="str">
        <f t="shared" ref="AQ1" si="4">T1</f>
        <v>X25</v>
      </c>
      <c r="AR1" t="str">
        <f t="shared" ref="AR1" si="5">U1</f>
        <v>X26</v>
      </c>
      <c r="AS1" t="str">
        <f>V1</f>
        <v>X27</v>
      </c>
    </row>
    <row r="2" spans="1:45" x14ac:dyDescent="0.2">
      <c r="A2" t="str">
        <f>B1</f>
        <v>X1</v>
      </c>
      <c r="B2" s="1">
        <f>PEARSON('dane po Vs'!B3:B30,'dane po Vs'!$B$3:$B$30)</f>
        <v>1</v>
      </c>
      <c r="C2" s="1">
        <f>PEARSON('dane po Vs'!C3:C30,'dane po Vs'!$B$3:$B$30)</f>
        <v>0.11974363977335849</v>
      </c>
      <c r="D2" s="1">
        <f>PEARSON('dane po Vs'!D3:D30,'dane po Vs'!$B$3:$B$30)</f>
        <v>-0.10998205305833408</v>
      </c>
      <c r="E2" s="1">
        <f>PEARSON('dane po Vs'!E3:E30,'dane po Vs'!$B$3:$B$30)</f>
        <v>1.4487578204440294E-2</v>
      </c>
      <c r="F2" s="1">
        <f>PEARSON('dane po Vs'!F3:F30,'dane po Vs'!$B$3:$B$30)</f>
        <v>0.33052658370899829</v>
      </c>
      <c r="G2" s="1">
        <f>PEARSON('dane po Vs'!G3:G30,'dane po Vs'!$B$3:$B$30)</f>
        <v>0.14960199785145206</v>
      </c>
      <c r="H2" s="1">
        <f>PEARSON('dane po Vs'!H3:H30,'dane po Vs'!$B$3:$B$30)</f>
        <v>-0.12358502249164637</v>
      </c>
      <c r="I2" s="1">
        <f>PEARSON('dane po Vs'!I3:I30,'dane po Vs'!$B$3:$B$30)</f>
        <v>-0.28254273165282495</v>
      </c>
      <c r="J2" s="1">
        <f>PEARSON('dane po Vs'!J3:J30,'dane po Vs'!$B$3:$B$30)</f>
        <v>-9.0895769302935137E-2</v>
      </c>
      <c r="K2" s="1">
        <f>PEARSON('dane po Vs'!K3:K30,'dane po Vs'!$B$3:$B$30)</f>
        <v>-0.32955474410358909</v>
      </c>
      <c r="L2" s="1">
        <f>PEARSON('dane po Vs'!L3:L30,'dane po Vs'!$B$3:$B$30)</f>
        <v>-8.5620739246391898E-3</v>
      </c>
      <c r="M2" s="1">
        <f>PEARSON('dane po Vs'!M3:M30,'dane po Vs'!$B$3:$B$30)</f>
        <v>0.16099368116504911</v>
      </c>
      <c r="N2" s="1">
        <f>PEARSON('dane po Vs'!N3:N30,'dane po Vs'!$B$3:$B$30)</f>
        <v>-0.13854123435259713</v>
      </c>
      <c r="O2" s="1">
        <f>PEARSON('dane po Vs'!O3:O30,'dane po Vs'!$B$3:$B$30)</f>
        <v>0.52694202881450725</v>
      </c>
      <c r="P2" s="1">
        <f>PEARSON('dane po Vs'!P3:P30,'dane po Vs'!$B$3:$B$30)</f>
        <v>0.12205267742850232</v>
      </c>
      <c r="Q2" s="1">
        <f>PEARSON('dane po Vs'!Q3:Q30,'dane po Vs'!$B$3:$B$30)</f>
        <v>-0.54174357971728582</v>
      </c>
      <c r="R2" s="1">
        <f>PEARSON('dane po Vs'!R3:R30,'dane po Vs'!$B$3:$B$30)</f>
        <v>-0.2555807860717344</v>
      </c>
      <c r="S2" s="1">
        <f>PEARSON('dane po Vs'!S3:S30,'dane po Vs'!$B$3:$B$30)</f>
        <v>0.14593117563486616</v>
      </c>
      <c r="T2" s="1">
        <f>PEARSON('dane po Vs'!T3:T30,'dane po Vs'!$B$3:$B$30)</f>
        <v>0.60154339679534996</v>
      </c>
      <c r="U2" s="1">
        <f>PEARSON('dane po Vs'!U3:U30,'dane po Vs'!$B$3:$B$30)</f>
        <v>0.40819937969404763</v>
      </c>
      <c r="V2" s="1">
        <f>PEARSON('dane po Vs'!V3:V30,'dane po Vs'!$B$3:$B$30)</f>
        <v>-0.16275076394077906</v>
      </c>
      <c r="W2" s="1"/>
      <c r="X2" s="1" t="s">
        <v>0</v>
      </c>
      <c r="Y2" s="1">
        <f>ABS(B2)</f>
        <v>1</v>
      </c>
      <c r="Z2" s="1">
        <f t="shared" ref="Z2:AS2" si="6">ABS(C2)</f>
        <v>0.11974363977335849</v>
      </c>
      <c r="AA2" s="1">
        <f t="shared" si="6"/>
        <v>0.10998205305833408</v>
      </c>
      <c r="AB2" s="1">
        <f t="shared" si="6"/>
        <v>1.4487578204440294E-2</v>
      </c>
      <c r="AC2" s="1">
        <f t="shared" si="6"/>
        <v>0.33052658370899829</v>
      </c>
      <c r="AD2" s="1">
        <f t="shared" si="6"/>
        <v>0.14960199785145206</v>
      </c>
      <c r="AE2" s="1">
        <f t="shared" si="6"/>
        <v>0.12358502249164637</v>
      </c>
      <c r="AF2" s="1">
        <f t="shared" si="6"/>
        <v>0.28254273165282495</v>
      </c>
      <c r="AG2" s="1">
        <f t="shared" si="6"/>
        <v>9.0895769302935137E-2</v>
      </c>
      <c r="AH2" s="1">
        <f t="shared" si="6"/>
        <v>0.32955474410358909</v>
      </c>
      <c r="AI2" s="1">
        <f t="shared" si="6"/>
        <v>8.5620739246391898E-3</v>
      </c>
      <c r="AJ2" s="1">
        <f t="shared" si="6"/>
        <v>0.16099368116504911</v>
      </c>
      <c r="AK2" s="1">
        <f t="shared" si="6"/>
        <v>0.13854123435259713</v>
      </c>
      <c r="AL2" s="1">
        <f t="shared" si="6"/>
        <v>0.52694202881450725</v>
      </c>
      <c r="AM2" s="1">
        <f t="shared" si="6"/>
        <v>0.12205267742850232</v>
      </c>
      <c r="AN2" s="1">
        <f t="shared" si="6"/>
        <v>0.54174357971728582</v>
      </c>
      <c r="AO2" s="1">
        <f t="shared" si="6"/>
        <v>0.2555807860717344</v>
      </c>
      <c r="AP2" s="1">
        <f t="shared" si="6"/>
        <v>0.14593117563486616</v>
      </c>
      <c r="AQ2" s="1">
        <f t="shared" si="6"/>
        <v>0.60154339679534996</v>
      </c>
      <c r="AR2" s="1">
        <f t="shared" si="6"/>
        <v>0.40819937969404763</v>
      </c>
      <c r="AS2" s="1">
        <f t="shared" si="6"/>
        <v>0.16275076394077906</v>
      </c>
    </row>
    <row r="3" spans="1:45" x14ac:dyDescent="0.2">
      <c r="A3" t="str">
        <f>C1</f>
        <v>X5</v>
      </c>
      <c r="B3" s="1"/>
      <c r="C3" s="1">
        <f>PEARSON('dane po Vs'!C3:C30,'dane po Vs'!$C$3:$C$30)</f>
        <v>1</v>
      </c>
      <c r="D3" s="1">
        <f>PEARSON('dane po Vs'!D3:D30,'dane po Vs'!$C$3:$C$30)</f>
        <v>-0.2386957979536381</v>
      </c>
      <c r="E3" s="1">
        <f>PEARSON('dane po Vs'!E3:E30,'dane po Vs'!$C$3:$C$30)</f>
        <v>0.4120796592055328</v>
      </c>
      <c r="F3" s="1">
        <f>PEARSON('dane po Vs'!F3:F30,'dane po Vs'!$C$3:$C$30)</f>
        <v>-0.17092272858493809</v>
      </c>
      <c r="G3" s="1">
        <f>PEARSON('dane po Vs'!G3:G30,'dane po Vs'!$C$3:$C$30)</f>
        <v>-0.42485152030823864</v>
      </c>
      <c r="H3" s="1">
        <f>PEARSON('dane po Vs'!H3:H30,'dane po Vs'!$C$3:$C$30)</f>
        <v>-6.9211628049138496E-2</v>
      </c>
      <c r="I3" s="1">
        <f>PEARSON('dane po Vs'!I3:I30,'dane po Vs'!$C$3:$C$30)</f>
        <v>-0.49454567780894737</v>
      </c>
      <c r="J3" s="1">
        <f>PEARSON('dane po Vs'!J3:J30,'dane po Vs'!$C$3:$C$30)</f>
        <v>0.11889753539863714</v>
      </c>
      <c r="K3" s="1">
        <f>PEARSON('dane po Vs'!K3:K30,'dane po Vs'!$C$3:$C$30)</f>
        <v>0.1975795339330304</v>
      </c>
      <c r="L3" s="1">
        <f>PEARSON('dane po Vs'!L3:L30,'dane po Vs'!$C$3:$C$30)</f>
        <v>-0.41912921114354146</v>
      </c>
      <c r="M3" s="1">
        <f>PEARSON('dane po Vs'!M3:M30,'dane po Vs'!$C$3:$C$30)</f>
        <v>0.42672245768953232</v>
      </c>
      <c r="N3" s="1">
        <f>PEARSON('dane po Vs'!N3:N30,'dane po Vs'!$C$3:$C$30)</f>
        <v>-6.764685638936041E-2</v>
      </c>
      <c r="O3" s="1">
        <f>PEARSON('dane po Vs'!O3:O30,'dane po Vs'!$C$3:$C$30)</f>
        <v>-7.8444866314405351E-2</v>
      </c>
      <c r="P3" s="1">
        <f>PEARSON('dane po Vs'!P3:P30,'dane po Vs'!$C$3:$C$30)</f>
        <v>6.9221808034469007E-2</v>
      </c>
      <c r="Q3" s="1">
        <f>PEARSON('dane po Vs'!Q3:Q30,'dane po Vs'!$C$3:$C$30)</f>
        <v>7.6576718755052384E-2</v>
      </c>
      <c r="R3" s="1">
        <f>PEARSON('dane po Vs'!R3:R30,'dane po Vs'!$C$3:$C$30)</f>
        <v>0.13859545854893793</v>
      </c>
      <c r="S3" s="1">
        <f>PEARSON('dane po Vs'!S3:S30,'dane po Vs'!$C$3:$C$30)</f>
        <v>-1.1213201755497209E-3</v>
      </c>
      <c r="T3" s="1">
        <f>PEARSON('dane po Vs'!T3:T30,'dane po Vs'!$C$3:$C$30)</f>
        <v>0.25863260683719008</v>
      </c>
      <c r="U3" s="1">
        <f>PEARSON('dane po Vs'!U3:U30,'dane po Vs'!$C$3:$C$30)</f>
        <v>-0.1024525759934909</v>
      </c>
      <c r="V3" s="1">
        <f>PEARSON('dane po Vs'!V3:V30,'dane po Vs'!$C$3:$C$30)</f>
        <v>8.4073921046118535E-2</v>
      </c>
      <c r="W3" s="1"/>
      <c r="X3" s="1" t="s">
        <v>4</v>
      </c>
      <c r="Y3" s="1">
        <f t="shared" ref="Y3:Y22" si="7">ABS(B3)</f>
        <v>0</v>
      </c>
      <c r="Z3" s="1">
        <f t="shared" ref="Z3:Z22" si="8">ABS(C3)</f>
        <v>1</v>
      </c>
      <c r="AA3" s="1">
        <f t="shared" ref="AA3:AA22" si="9">ABS(D3)</f>
        <v>0.2386957979536381</v>
      </c>
      <c r="AB3" s="1">
        <f t="shared" ref="AB3:AB22" si="10">ABS(E3)</f>
        <v>0.4120796592055328</v>
      </c>
      <c r="AC3" s="1">
        <f t="shared" ref="AC3:AC22" si="11">ABS(F3)</f>
        <v>0.17092272858493809</v>
      </c>
      <c r="AD3" s="1">
        <f t="shared" ref="AD3:AD22" si="12">ABS(G3)</f>
        <v>0.42485152030823864</v>
      </c>
      <c r="AE3" s="1">
        <f t="shared" ref="AE3:AE22" si="13">ABS(H3)</f>
        <v>6.9211628049138496E-2</v>
      </c>
      <c r="AF3" s="1">
        <f t="shared" ref="AF3:AF22" si="14">ABS(I3)</f>
        <v>0.49454567780894737</v>
      </c>
      <c r="AG3" s="1">
        <f t="shared" ref="AG3:AG22" si="15">ABS(J3)</f>
        <v>0.11889753539863714</v>
      </c>
      <c r="AH3" s="1">
        <f t="shared" ref="AH3:AH22" si="16">ABS(K3)</f>
        <v>0.1975795339330304</v>
      </c>
      <c r="AI3" s="1">
        <f t="shared" ref="AI3:AI22" si="17">ABS(L3)</f>
        <v>0.41912921114354146</v>
      </c>
      <c r="AJ3" s="1">
        <f t="shared" ref="AJ3:AJ22" si="18">ABS(M3)</f>
        <v>0.42672245768953232</v>
      </c>
      <c r="AK3" s="1">
        <f t="shared" ref="AK3:AK22" si="19">ABS(N3)</f>
        <v>6.764685638936041E-2</v>
      </c>
      <c r="AL3" s="1">
        <f t="shared" ref="AL3:AL22" si="20">ABS(O3)</f>
        <v>7.8444866314405351E-2</v>
      </c>
      <c r="AM3" s="1">
        <f t="shared" ref="AM3:AM22" si="21">ABS(P3)</f>
        <v>6.9221808034469007E-2</v>
      </c>
      <c r="AN3" s="1">
        <f t="shared" ref="AN3:AN22" si="22">ABS(Q3)</f>
        <v>7.6576718755052384E-2</v>
      </c>
      <c r="AO3" s="1">
        <f t="shared" ref="AO3:AO22" si="23">ABS(R3)</f>
        <v>0.13859545854893793</v>
      </c>
      <c r="AP3" s="1">
        <f t="shared" ref="AP3:AP22" si="24">ABS(S3)</f>
        <v>1.1213201755497209E-3</v>
      </c>
      <c r="AQ3" s="1">
        <f t="shared" ref="AQ3:AQ22" si="25">ABS(T3)</f>
        <v>0.25863260683719008</v>
      </c>
      <c r="AR3" s="1">
        <f t="shared" ref="AR3:AR22" si="26">ABS(U3)</f>
        <v>0.1024525759934909</v>
      </c>
      <c r="AS3" s="1">
        <f t="shared" ref="AS3:AS22" si="27">ABS(V3)</f>
        <v>8.4073921046118535E-2</v>
      </c>
    </row>
    <row r="4" spans="1:45" x14ac:dyDescent="0.2">
      <c r="A4" t="str">
        <f>D1</f>
        <v>X6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-3.9003746395569819E-2</v>
      </c>
      <c r="F4" s="1">
        <f>PEARSON('dane po Vs'!F3:F30,'dane po Vs'!$D$3:$D$30)</f>
        <v>-0.2056826201284348</v>
      </c>
      <c r="G4" s="1">
        <f>PEARSON('dane po Vs'!G3:G30,'dane po Vs'!$D$3:$D$30)</f>
        <v>-7.383601033622407E-2</v>
      </c>
      <c r="H4" s="1">
        <f>PEARSON('dane po Vs'!H3:H30,'dane po Vs'!$D$3:$D$30)</f>
        <v>7.8022092086544745E-2</v>
      </c>
      <c r="I4" s="1">
        <f>PEARSON('dane po Vs'!I3:I30,'dane po Vs'!$D$3:$D$30)</f>
        <v>-0.11808165004562853</v>
      </c>
      <c r="J4" s="1">
        <f>PEARSON('dane po Vs'!J3:J30,'dane po Vs'!$D$3:$D$30)</f>
        <v>-2.5959298103516191E-4</v>
      </c>
      <c r="K4" s="1">
        <f>PEARSON('dane po Vs'!K3:K30,'dane po Vs'!$D$3:$D$30)</f>
        <v>0.17755871413656996</v>
      </c>
      <c r="L4" s="1">
        <f>PEARSON('dane po Vs'!L3:L30,'dane po Vs'!$D$3:$D$30)</f>
        <v>-2.8504584151532492E-3</v>
      </c>
      <c r="M4" s="1">
        <f>PEARSON('dane po Vs'!M3:M30,'dane po Vs'!$D$3:$D$30)</f>
        <v>0.31048486543485987</v>
      </c>
      <c r="N4" s="1">
        <f>PEARSON('dane po Vs'!N3:N30,'dane po Vs'!$D$3:$D$30)</f>
        <v>-0.14468267943580701</v>
      </c>
      <c r="O4" s="1">
        <f>PEARSON('dane po Vs'!O3:O30,'dane po Vs'!$D$3:$D$30)</f>
        <v>-0.20967449171324032</v>
      </c>
      <c r="P4" s="1">
        <f>PEARSON('dane po Vs'!P3:P30,'dane po Vs'!$D$3:$D$30)</f>
        <v>-0.15141390933787541</v>
      </c>
      <c r="Q4" s="1">
        <f>PEARSON('dane po Vs'!Q3:Q30,'dane po Vs'!$D$3:$D$30)</f>
        <v>0.23681011476805719</v>
      </c>
      <c r="R4" s="1">
        <f>PEARSON('dane po Vs'!R3:R30,'dane po Vs'!$D$3:$D$30)</f>
        <v>0.5563811068626543</v>
      </c>
      <c r="S4" s="1">
        <f>PEARSON('dane po Vs'!S3:S30,'dane po Vs'!$D$3:$D$30)</f>
        <v>0.18645931162063803</v>
      </c>
      <c r="T4" s="1">
        <f>PEARSON('dane po Vs'!T3:T30,'dane po Vs'!$D$3:$D$30)</f>
        <v>-4.0899741419399518E-2</v>
      </c>
      <c r="U4" s="1">
        <f>PEARSON('dane po Vs'!U3:U30,'dane po Vs'!$D$3:$D$30)</f>
        <v>-7.1983627947265955E-2</v>
      </c>
      <c r="V4" s="1">
        <f>PEARSON('dane po Vs'!V3:V30,'dane po Vs'!$D$3:$D$30)</f>
        <v>0.57303061619640727</v>
      </c>
      <c r="W4" s="1"/>
      <c r="X4" s="1" t="s">
        <v>5</v>
      </c>
      <c r="Y4" s="1">
        <f t="shared" si="7"/>
        <v>0</v>
      </c>
      <c r="Z4" s="1">
        <f t="shared" si="8"/>
        <v>0</v>
      </c>
      <c r="AA4" s="1">
        <f t="shared" si="9"/>
        <v>1</v>
      </c>
      <c r="AB4" s="1">
        <f t="shared" si="10"/>
        <v>3.9003746395569819E-2</v>
      </c>
      <c r="AC4" s="1">
        <f t="shared" si="11"/>
        <v>0.2056826201284348</v>
      </c>
      <c r="AD4" s="1">
        <f t="shared" si="12"/>
        <v>7.383601033622407E-2</v>
      </c>
      <c r="AE4" s="1">
        <f t="shared" si="13"/>
        <v>7.8022092086544745E-2</v>
      </c>
      <c r="AF4" s="1">
        <f t="shared" si="14"/>
        <v>0.11808165004562853</v>
      </c>
      <c r="AG4" s="1">
        <f t="shared" si="15"/>
        <v>2.5959298103516191E-4</v>
      </c>
      <c r="AH4" s="1">
        <f t="shared" si="16"/>
        <v>0.17755871413656996</v>
      </c>
      <c r="AI4" s="1">
        <f t="shared" si="17"/>
        <v>2.8504584151532492E-3</v>
      </c>
      <c r="AJ4" s="1">
        <f t="shared" si="18"/>
        <v>0.31048486543485987</v>
      </c>
      <c r="AK4" s="1">
        <f t="shared" si="19"/>
        <v>0.14468267943580701</v>
      </c>
      <c r="AL4" s="1">
        <f t="shared" si="20"/>
        <v>0.20967449171324032</v>
      </c>
      <c r="AM4" s="1">
        <f t="shared" si="21"/>
        <v>0.15141390933787541</v>
      </c>
      <c r="AN4" s="1">
        <f t="shared" si="22"/>
        <v>0.23681011476805719</v>
      </c>
      <c r="AO4" s="1">
        <f t="shared" si="23"/>
        <v>0.5563811068626543</v>
      </c>
      <c r="AP4" s="1">
        <f t="shared" si="24"/>
        <v>0.18645931162063803</v>
      </c>
      <c r="AQ4" s="1">
        <f t="shared" si="25"/>
        <v>4.0899741419399518E-2</v>
      </c>
      <c r="AR4" s="1">
        <f t="shared" si="26"/>
        <v>7.1983627947265955E-2</v>
      </c>
      <c r="AS4" s="1">
        <f t="shared" si="27"/>
        <v>0.57303061619640727</v>
      </c>
    </row>
    <row r="5" spans="1:45" x14ac:dyDescent="0.2">
      <c r="A5" t="str">
        <f>E1</f>
        <v>X8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-0.24407212282519153</v>
      </c>
      <c r="G5" s="1">
        <f>PEARSON('dane po Vs'!G3:G30,'dane po Vs'!$E$3:$E$30)</f>
        <v>-0.35013279459059049</v>
      </c>
      <c r="H5" s="1">
        <f>PEARSON('dane po Vs'!H3:H30,'dane po Vs'!$E$3:$E$30)</f>
        <v>0.34116569370235261</v>
      </c>
      <c r="I5" s="1">
        <f>PEARSON('dane po Vs'!I3:I30,'dane po Vs'!$E$3:$E$30)</f>
        <v>-0.29563048968026784</v>
      </c>
      <c r="J5" s="1">
        <f>PEARSON('dane po Vs'!J3:J30,'dane po Vs'!$E$3:$E$30)</f>
        <v>0.53238395774190717</v>
      </c>
      <c r="K5" s="1">
        <f>PEARSON('dane po Vs'!K3:K30,'dane po Vs'!$E$3:$E$30)</f>
        <v>0.37903537601215692</v>
      </c>
      <c r="L5" s="1">
        <f>PEARSON('dane po Vs'!L3:L30,'dane po Vs'!$E$3:$E$30)</f>
        <v>-0.40225521540513498</v>
      </c>
      <c r="M5" s="1">
        <f>PEARSON('dane po Vs'!M3:M30,'dane po Vs'!$E$3:$E$30)</f>
        <v>0.22807812928515622</v>
      </c>
      <c r="N5" s="1">
        <f>PEARSON('dane po Vs'!N3:N30,'dane po Vs'!$E$3:$E$30)</f>
        <v>-0.28586951973571001</v>
      </c>
      <c r="O5" s="1">
        <f>PEARSON('dane po Vs'!O3:O30,'dane po Vs'!$E$3:$E$30)</f>
        <v>-0.37140157002568081</v>
      </c>
      <c r="P5" s="1">
        <f>PEARSON('dane po Vs'!P3:P30,'dane po Vs'!$E$3:$E$30)</f>
        <v>-0.22025931321240047</v>
      </c>
      <c r="Q5" s="1">
        <f>PEARSON('dane po Vs'!Q3:Q30,'dane po Vs'!$E$3:$E$30)</f>
        <v>4.2978943332604574E-2</v>
      </c>
      <c r="R5" s="1">
        <f>PEARSON('dane po Vs'!R3:R30,'dane po Vs'!$E$3:$E$30)</f>
        <v>-2.4614828379153287E-2</v>
      </c>
      <c r="S5" s="1">
        <f>PEARSON('dane po Vs'!S3:S30,'dane po Vs'!$E$3:$E$30)</f>
        <v>-0.10947230990423008</v>
      </c>
      <c r="T5" s="1">
        <f>PEARSON('dane po Vs'!T3:T30,'dane po Vs'!$E$3:$E$30)</f>
        <v>0.20631791339639874</v>
      </c>
      <c r="U5" s="1">
        <f>PEARSON('dane po Vs'!U3:U30,'dane po Vs'!$E$3:$E$30)</f>
        <v>4.15368725309017E-2</v>
      </c>
      <c r="V5" s="1">
        <f>PEARSON('dane po Vs'!V3:V30,'dane po Vs'!$E$3:$E$30)</f>
        <v>-0.10178365202355331</v>
      </c>
      <c r="W5" s="1"/>
      <c r="X5" s="1" t="s">
        <v>7</v>
      </c>
      <c r="Y5" s="1">
        <f t="shared" si="7"/>
        <v>0</v>
      </c>
      <c r="Z5" s="1">
        <f t="shared" si="8"/>
        <v>0</v>
      </c>
      <c r="AA5" s="1">
        <f t="shared" si="9"/>
        <v>0</v>
      </c>
      <c r="AB5" s="1">
        <f t="shared" si="10"/>
        <v>1</v>
      </c>
      <c r="AC5" s="1">
        <f t="shared" si="11"/>
        <v>0.24407212282519153</v>
      </c>
      <c r="AD5" s="1">
        <f t="shared" si="12"/>
        <v>0.35013279459059049</v>
      </c>
      <c r="AE5" s="1">
        <f t="shared" si="13"/>
        <v>0.34116569370235261</v>
      </c>
      <c r="AF5" s="1">
        <f t="shared" si="14"/>
        <v>0.29563048968026784</v>
      </c>
      <c r="AG5" s="1">
        <f t="shared" si="15"/>
        <v>0.53238395774190717</v>
      </c>
      <c r="AH5" s="1">
        <f t="shared" si="16"/>
        <v>0.37903537601215692</v>
      </c>
      <c r="AI5" s="1">
        <f t="shared" si="17"/>
        <v>0.40225521540513498</v>
      </c>
      <c r="AJ5" s="1">
        <f t="shared" si="18"/>
        <v>0.22807812928515622</v>
      </c>
      <c r="AK5" s="1">
        <f t="shared" si="19"/>
        <v>0.28586951973571001</v>
      </c>
      <c r="AL5" s="1">
        <f t="shared" si="20"/>
        <v>0.37140157002568081</v>
      </c>
      <c r="AM5" s="1">
        <f t="shared" si="21"/>
        <v>0.22025931321240047</v>
      </c>
      <c r="AN5" s="1">
        <f t="shared" si="22"/>
        <v>4.2978943332604574E-2</v>
      </c>
      <c r="AO5" s="1">
        <f t="shared" si="23"/>
        <v>2.4614828379153287E-2</v>
      </c>
      <c r="AP5" s="1">
        <f t="shared" si="24"/>
        <v>0.10947230990423008</v>
      </c>
      <c r="AQ5" s="1">
        <f t="shared" si="25"/>
        <v>0.20631791339639874</v>
      </c>
      <c r="AR5" s="1">
        <f t="shared" si="26"/>
        <v>4.15368725309017E-2</v>
      </c>
      <c r="AS5" s="1">
        <f t="shared" si="27"/>
        <v>0.10178365202355331</v>
      </c>
    </row>
    <row r="6" spans="1:45" x14ac:dyDescent="0.2">
      <c r="A6" t="str">
        <f>F1</f>
        <v>X10</v>
      </c>
      <c r="B6" s="1"/>
      <c r="C6" s="1"/>
      <c r="D6" s="1"/>
      <c r="E6" s="1"/>
      <c r="F6" s="1">
        <f>PEARSON('dane po Vs'!F3:F30,'dane po Vs'!$F$3:$F$30)</f>
        <v>1.0000000000000002</v>
      </c>
      <c r="G6" s="1">
        <f>PEARSON('dane po Vs'!G3:G30,'dane po Vs'!$F$3:$F$30)</f>
        <v>0.33915126233956161</v>
      </c>
      <c r="H6" s="1">
        <f>PEARSON('dane po Vs'!H3:H30,'dane po Vs'!$F$3:$F$30)</f>
        <v>-8.8571434379529232E-2</v>
      </c>
      <c r="I6" s="1">
        <f>PEARSON('dane po Vs'!I3:I30,'dane po Vs'!$F$3:$F$30)</f>
        <v>0.2125287023495486</v>
      </c>
      <c r="J6" s="1">
        <f>PEARSON('dane po Vs'!J3:J30,'dane po Vs'!$F$3:$F$30)</f>
        <v>-0.10375502835010113</v>
      </c>
      <c r="K6" s="1">
        <f>PEARSON('dane po Vs'!K3:K30,'dane po Vs'!$F$3:$F$30)</f>
        <v>-0.38279998008923938</v>
      </c>
      <c r="L6" s="1">
        <f>PEARSON('dane po Vs'!L3:L30,'dane po Vs'!$F$3:$F$30)</f>
        <v>-0.12847201306002856</v>
      </c>
      <c r="M6" s="1">
        <f>PEARSON('dane po Vs'!M3:M30,'dane po Vs'!$F$3:$F$30)</f>
        <v>5.1395762204576936E-2</v>
      </c>
      <c r="N6" s="1">
        <f>PEARSON('dane po Vs'!N3:N30,'dane po Vs'!$F$3:$F$30)</f>
        <v>-8.5878687750388892E-3</v>
      </c>
      <c r="O6" s="1">
        <f>PEARSON('dane po Vs'!O3:O30,'dane po Vs'!$F$3:$F$30)</f>
        <v>0.42086676464546041</v>
      </c>
      <c r="P6" s="1">
        <f>PEARSON('dane po Vs'!P3:P30,'dane po Vs'!$F$3:$F$30)</f>
        <v>-7.0648570994640364E-2</v>
      </c>
      <c r="Q6" s="1">
        <f>PEARSON('dane po Vs'!Q3:Q30,'dane po Vs'!$F$3:$F$30)</f>
        <v>-0.61239298492162686</v>
      </c>
      <c r="R6" s="1">
        <f>PEARSON('dane po Vs'!R3:R30,'dane po Vs'!$F$3:$F$30)</f>
        <v>-0.20325306303487103</v>
      </c>
      <c r="S6" s="1">
        <f>PEARSON('dane po Vs'!S3:S30,'dane po Vs'!$F$3:$F$30)</f>
        <v>-9.2742397192214013E-2</v>
      </c>
      <c r="T6" s="1">
        <f>PEARSON('dane po Vs'!T3:T30,'dane po Vs'!$F$3:$F$30)</f>
        <v>0.10238485662151194</v>
      </c>
      <c r="U6" s="1">
        <f>PEARSON('dane po Vs'!U3:U30,'dane po Vs'!$F$3:$F$30)</f>
        <v>0.34516124485199118</v>
      </c>
      <c r="V6" s="1">
        <f>PEARSON('dane po Vs'!V3:V30,'dane po Vs'!$F$3:$F$30)</f>
        <v>-1.0657682735935302E-2</v>
      </c>
      <c r="W6" s="1"/>
      <c r="X6" s="1" t="s">
        <v>9</v>
      </c>
      <c r="Y6" s="1">
        <f t="shared" si="7"/>
        <v>0</v>
      </c>
      <c r="Z6" s="1">
        <f t="shared" si="8"/>
        <v>0</v>
      </c>
      <c r="AA6" s="1">
        <f t="shared" si="9"/>
        <v>0</v>
      </c>
      <c r="AB6" s="1">
        <f t="shared" si="10"/>
        <v>0</v>
      </c>
      <c r="AC6" s="1">
        <f t="shared" si="11"/>
        <v>1.0000000000000002</v>
      </c>
      <c r="AD6" s="1">
        <f t="shared" si="12"/>
        <v>0.33915126233956161</v>
      </c>
      <c r="AE6" s="1">
        <f t="shared" si="13"/>
        <v>8.8571434379529232E-2</v>
      </c>
      <c r="AF6" s="1">
        <f t="shared" si="14"/>
        <v>0.2125287023495486</v>
      </c>
      <c r="AG6" s="1">
        <f t="shared" si="15"/>
        <v>0.10375502835010113</v>
      </c>
      <c r="AH6" s="1">
        <f t="shared" si="16"/>
        <v>0.38279998008923938</v>
      </c>
      <c r="AI6" s="1">
        <f t="shared" si="17"/>
        <v>0.12847201306002856</v>
      </c>
      <c r="AJ6" s="1">
        <f t="shared" si="18"/>
        <v>5.1395762204576936E-2</v>
      </c>
      <c r="AK6" s="1">
        <f t="shared" si="19"/>
        <v>8.5878687750388892E-3</v>
      </c>
      <c r="AL6" s="1">
        <f t="shared" si="20"/>
        <v>0.42086676464546041</v>
      </c>
      <c r="AM6" s="1">
        <f t="shared" si="21"/>
        <v>7.0648570994640364E-2</v>
      </c>
      <c r="AN6" s="1">
        <f t="shared" si="22"/>
        <v>0.61239298492162686</v>
      </c>
      <c r="AO6" s="1">
        <f t="shared" si="23"/>
        <v>0.20325306303487103</v>
      </c>
      <c r="AP6" s="1">
        <f t="shared" si="24"/>
        <v>9.2742397192214013E-2</v>
      </c>
      <c r="AQ6" s="1">
        <f t="shared" si="25"/>
        <v>0.10238485662151194</v>
      </c>
      <c r="AR6" s="1">
        <f t="shared" si="26"/>
        <v>0.34516124485199118</v>
      </c>
      <c r="AS6" s="1">
        <f t="shared" si="27"/>
        <v>1.0657682735935302E-2</v>
      </c>
    </row>
    <row r="7" spans="1:45" x14ac:dyDescent="0.2">
      <c r="A7" t="str">
        <f>G1</f>
        <v>X11</v>
      </c>
      <c r="B7" s="1"/>
      <c r="C7" s="1"/>
      <c r="D7" s="1"/>
      <c r="E7" s="1"/>
      <c r="F7" s="1"/>
      <c r="G7" s="1">
        <f>PEARSON('dane po Vs'!G3:G30,'dane po Vs'!$G$3:$G$30)</f>
        <v>1.0000000000000002</v>
      </c>
      <c r="H7" s="1">
        <f>PEARSON('dane po Vs'!H3:H30,'dane po Vs'!$G$3:$G$30)</f>
        <v>-0.51553121621852649</v>
      </c>
      <c r="I7" s="1">
        <f>PEARSON('dane po Vs'!I3:I30,'dane po Vs'!$G$3:$G$30)</f>
        <v>0.50944577934168944</v>
      </c>
      <c r="J7" s="1">
        <f>PEARSON('dane po Vs'!J3:J30,'dane po Vs'!$G$3:$G$30)</f>
        <v>-0.38488045262963183</v>
      </c>
      <c r="K7" s="1">
        <f>PEARSON('dane po Vs'!K3:K30,'dane po Vs'!$G$3:$G$30)</f>
        <v>-0.52851721960672027</v>
      </c>
      <c r="L7" s="1">
        <f>PEARSON('dane po Vs'!L3:L30,'dane po Vs'!$G$3:$G$30)</f>
        <v>0.49414922044292914</v>
      </c>
      <c r="M7" s="1">
        <f>PEARSON('dane po Vs'!M3:M30,'dane po Vs'!$G$3:$G$30)</f>
        <v>-0.25628782496731711</v>
      </c>
      <c r="N7" s="1">
        <f>PEARSON('dane po Vs'!N3:N30,'dane po Vs'!$G$3:$G$30)</f>
        <v>0.21671701833110754</v>
      </c>
      <c r="O7" s="1">
        <f>PEARSON('dane po Vs'!O3:O30,'dane po Vs'!$G$3:$G$30)</f>
        <v>0.26896873995274867</v>
      </c>
      <c r="P7" s="1">
        <f>PEARSON('dane po Vs'!P3:P30,'dane po Vs'!$G$3:$G$30)</f>
        <v>8.4977034686475938E-2</v>
      </c>
      <c r="Q7" s="1">
        <f>PEARSON('dane po Vs'!Q3:Q30,'dane po Vs'!$G$3:$G$30)</f>
        <v>-0.42413807641254836</v>
      </c>
      <c r="R7" s="1">
        <f>PEARSON('dane po Vs'!R3:R30,'dane po Vs'!$G$3:$G$30)</f>
        <v>-0.37226550832946359</v>
      </c>
      <c r="S7" s="1">
        <f>PEARSON('dane po Vs'!S3:S30,'dane po Vs'!$G$3:$G$30)</f>
        <v>-4.7779848265676585E-2</v>
      </c>
      <c r="T7" s="1">
        <f>PEARSON('dane po Vs'!T3:T30,'dane po Vs'!$G$3:$G$30)</f>
        <v>1.9906439041505693E-2</v>
      </c>
      <c r="U7" s="1">
        <f>PEARSON('dane po Vs'!U3:U30,'dane po Vs'!$G$3:$G$30)</f>
        <v>0.34629588730222111</v>
      </c>
      <c r="V7" s="1">
        <f>PEARSON('dane po Vs'!V3:V30,'dane po Vs'!$G$3:$G$30)</f>
        <v>-0.37974221491455307</v>
      </c>
      <c r="W7" s="1"/>
      <c r="X7" s="1" t="s">
        <v>10</v>
      </c>
      <c r="Y7" s="1">
        <f t="shared" si="7"/>
        <v>0</v>
      </c>
      <c r="Z7" s="1">
        <f t="shared" si="8"/>
        <v>0</v>
      </c>
      <c r="AA7" s="1">
        <f t="shared" si="9"/>
        <v>0</v>
      </c>
      <c r="AB7" s="1">
        <f t="shared" si="10"/>
        <v>0</v>
      </c>
      <c r="AC7" s="1">
        <f t="shared" si="11"/>
        <v>0</v>
      </c>
      <c r="AD7" s="1">
        <f t="shared" si="12"/>
        <v>1.0000000000000002</v>
      </c>
      <c r="AE7" s="1">
        <f t="shared" si="13"/>
        <v>0.51553121621852649</v>
      </c>
      <c r="AF7" s="1">
        <f t="shared" si="14"/>
        <v>0.50944577934168944</v>
      </c>
      <c r="AG7" s="1">
        <f t="shared" si="15"/>
        <v>0.38488045262963183</v>
      </c>
      <c r="AH7" s="1">
        <f t="shared" si="16"/>
        <v>0.52851721960672027</v>
      </c>
      <c r="AI7" s="1">
        <f t="shared" si="17"/>
        <v>0.49414922044292914</v>
      </c>
      <c r="AJ7" s="1">
        <f t="shared" si="18"/>
        <v>0.25628782496731711</v>
      </c>
      <c r="AK7" s="1">
        <f t="shared" si="19"/>
        <v>0.21671701833110754</v>
      </c>
      <c r="AL7" s="1">
        <f t="shared" si="20"/>
        <v>0.26896873995274867</v>
      </c>
      <c r="AM7" s="1">
        <f t="shared" si="21"/>
        <v>8.4977034686475938E-2</v>
      </c>
      <c r="AN7" s="1">
        <f t="shared" si="22"/>
        <v>0.42413807641254836</v>
      </c>
      <c r="AO7" s="1">
        <f t="shared" si="23"/>
        <v>0.37226550832946359</v>
      </c>
      <c r="AP7" s="1">
        <f t="shared" si="24"/>
        <v>4.7779848265676585E-2</v>
      </c>
      <c r="AQ7" s="1">
        <f t="shared" si="25"/>
        <v>1.9906439041505693E-2</v>
      </c>
      <c r="AR7" s="1">
        <f t="shared" si="26"/>
        <v>0.34629588730222111</v>
      </c>
      <c r="AS7" s="1">
        <f t="shared" si="27"/>
        <v>0.37974221491455307</v>
      </c>
    </row>
    <row r="8" spans="1:45" x14ac:dyDescent="0.2">
      <c r="A8" t="str">
        <f>H1</f>
        <v>X12</v>
      </c>
      <c r="B8" s="1"/>
      <c r="C8" s="1"/>
      <c r="D8" s="1"/>
      <c r="E8" s="1"/>
      <c r="F8" s="1"/>
      <c r="G8" s="1"/>
      <c r="H8" s="1">
        <f>PEARSON('dane po Vs'!H3:H30,'dane po Vs'!$H$3:$H$30)</f>
        <v>0.99999999999999989</v>
      </c>
      <c r="I8" s="1">
        <f>PEARSON('dane po Vs'!I3:I30,'dane po Vs'!$H$3:$H$30)</f>
        <v>-0.28680816530388292</v>
      </c>
      <c r="J8" s="1">
        <f>PEARSON('dane po Vs'!J3:J30,'dane po Vs'!$H$3:$H$30)</f>
        <v>0.54157532353974869</v>
      </c>
      <c r="K8" s="1">
        <f>PEARSON('dane po Vs'!K3:K30,'dane po Vs'!$H$3:$H$30)</f>
        <v>0.29670951887868974</v>
      </c>
      <c r="L8" s="1">
        <f>PEARSON('dane po Vs'!L3:L30,'dane po Vs'!$H$3:$H$30)</f>
        <v>-0.36477556818092399</v>
      </c>
      <c r="M8" s="1">
        <f>PEARSON('dane po Vs'!M3:M30,'dane po Vs'!$H$3:$H$30)</f>
        <v>0.14786705591573912</v>
      </c>
      <c r="N8" s="1">
        <f>PEARSON('dane po Vs'!N3:N30,'dane po Vs'!$H$3:$H$30)</f>
        <v>-0.24898393963664608</v>
      </c>
      <c r="O8" s="1">
        <f>PEARSON('dane po Vs'!O3:O30,'dane po Vs'!$H$3:$H$30)</f>
        <v>-0.28710677501410226</v>
      </c>
      <c r="P8" s="1">
        <f>PEARSON('dane po Vs'!P3:P30,'dane po Vs'!$H$3:$H$30)</f>
        <v>-5.2773825880835235E-2</v>
      </c>
      <c r="Q8" s="1">
        <f>PEARSON('dane po Vs'!Q3:Q30,'dane po Vs'!$H$3:$H$30)</f>
        <v>6.922977722795752E-2</v>
      </c>
      <c r="R8" s="1">
        <f>PEARSON('dane po Vs'!R3:R30,'dane po Vs'!$H$3:$H$30)</f>
        <v>0.20181780887570264</v>
      </c>
      <c r="S8" s="1">
        <f>PEARSON('dane po Vs'!S3:S30,'dane po Vs'!$H$3:$H$30)</f>
        <v>-4.6310043409829145E-2</v>
      </c>
      <c r="T8" s="1">
        <f>PEARSON('dane po Vs'!T3:T30,'dane po Vs'!$H$3:$H$30)</f>
        <v>-4.3772160521636634E-2</v>
      </c>
      <c r="U8" s="1">
        <f>PEARSON('dane po Vs'!U3:U30,'dane po Vs'!$H$3:$H$30)</f>
        <v>-1.5898599473957262E-2</v>
      </c>
      <c r="V8" s="1">
        <f>PEARSON('dane po Vs'!V3:V30,'dane po Vs'!$H$3:$H$30)</f>
        <v>0.30710573847319278</v>
      </c>
      <c r="W8" s="1"/>
      <c r="X8" s="1" t="s">
        <v>11</v>
      </c>
      <c r="Y8" s="1">
        <f t="shared" si="7"/>
        <v>0</v>
      </c>
      <c r="Z8" s="1">
        <f t="shared" si="8"/>
        <v>0</v>
      </c>
      <c r="AA8" s="1">
        <f t="shared" si="9"/>
        <v>0</v>
      </c>
      <c r="AB8" s="1">
        <f t="shared" si="10"/>
        <v>0</v>
      </c>
      <c r="AC8" s="1">
        <f t="shared" si="11"/>
        <v>0</v>
      </c>
      <c r="AD8" s="1">
        <f t="shared" si="12"/>
        <v>0</v>
      </c>
      <c r="AE8" s="1">
        <f t="shared" si="13"/>
        <v>0.99999999999999989</v>
      </c>
      <c r="AF8" s="1">
        <f t="shared" si="14"/>
        <v>0.28680816530388292</v>
      </c>
      <c r="AG8" s="1">
        <f t="shared" si="15"/>
        <v>0.54157532353974869</v>
      </c>
      <c r="AH8" s="1">
        <f t="shared" si="16"/>
        <v>0.29670951887868974</v>
      </c>
      <c r="AI8" s="1">
        <f t="shared" si="17"/>
        <v>0.36477556818092399</v>
      </c>
      <c r="AJ8" s="1">
        <f t="shared" si="18"/>
        <v>0.14786705591573912</v>
      </c>
      <c r="AK8" s="1">
        <f t="shared" si="19"/>
        <v>0.24898393963664608</v>
      </c>
      <c r="AL8" s="1">
        <f t="shared" si="20"/>
        <v>0.28710677501410226</v>
      </c>
      <c r="AM8" s="1">
        <f t="shared" si="21"/>
        <v>5.2773825880835235E-2</v>
      </c>
      <c r="AN8" s="1">
        <f t="shared" si="22"/>
        <v>6.922977722795752E-2</v>
      </c>
      <c r="AO8" s="1">
        <f t="shared" si="23"/>
        <v>0.20181780887570264</v>
      </c>
      <c r="AP8" s="1">
        <f t="shared" si="24"/>
        <v>4.6310043409829145E-2</v>
      </c>
      <c r="AQ8" s="1">
        <f t="shared" si="25"/>
        <v>4.3772160521636634E-2</v>
      </c>
      <c r="AR8" s="1">
        <f t="shared" si="26"/>
        <v>1.5898599473957262E-2</v>
      </c>
      <c r="AS8" s="1">
        <f t="shared" si="27"/>
        <v>0.30710573847319278</v>
      </c>
    </row>
    <row r="9" spans="1:45" x14ac:dyDescent="0.2">
      <c r="A9" t="str">
        <f>I1</f>
        <v>X13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1</v>
      </c>
      <c r="J9" s="1">
        <f>PEARSON('dane po Vs'!J3:J30,'dane po Vs'!$I$3:$I$30)</f>
        <v>-0.16221299722339327</v>
      </c>
      <c r="K9" s="1">
        <f>PEARSON('dane po Vs'!K3:K30,'dane po Vs'!$I$3:$I$30)</f>
        <v>1.0333446291267933E-2</v>
      </c>
      <c r="L9" s="1">
        <f>PEARSON('dane po Vs'!L3:L30,'dane po Vs'!$I$3:$I$30)</f>
        <v>0.53941822165358144</v>
      </c>
      <c r="M9" s="1">
        <f>PEARSON('dane po Vs'!M3:M30,'dane po Vs'!$I$3:$I$30)</f>
        <v>-0.2446456428146643</v>
      </c>
      <c r="N9" s="1">
        <f>PEARSON('dane po Vs'!N3:N30,'dane po Vs'!$I$3:$I$30)</f>
        <v>0.37240735911080719</v>
      </c>
      <c r="O9" s="1">
        <f>PEARSON('dane po Vs'!O3:O30,'dane po Vs'!$I$3:$I$30)</f>
        <v>-1.7645506131633865E-2</v>
      </c>
      <c r="P9" s="1">
        <f>PEARSON('dane po Vs'!P3:P30,'dane po Vs'!$I$3:$I$30)</f>
        <v>2.4451840980153523E-2</v>
      </c>
      <c r="Q9" s="1">
        <f>PEARSON('dane po Vs'!Q3:Q30,'dane po Vs'!$I$3:$I$30)</f>
        <v>0.17426765822488968</v>
      </c>
      <c r="R9" s="1">
        <f>PEARSON('dane po Vs'!R3:R30,'dane po Vs'!$I$3:$I$30)</f>
        <v>-0.13353134158857058</v>
      </c>
      <c r="S9" s="1">
        <f>PEARSON('dane po Vs'!S3:S30,'dane po Vs'!$I$3:$I$30)</f>
        <v>2.9151302546528719E-3</v>
      </c>
      <c r="T9" s="1">
        <f>PEARSON('dane po Vs'!T3:T30,'dane po Vs'!$I$3:$I$30)</f>
        <v>-0.38829201469598607</v>
      </c>
      <c r="U9" s="1">
        <f>PEARSON('dane po Vs'!U3:U30,'dane po Vs'!$I$3:$I$30)</f>
        <v>-0.12054358246746102</v>
      </c>
      <c r="V9" s="1">
        <f>PEARSON('dane po Vs'!V3:V30,'dane po Vs'!$I$3:$I$30)</f>
        <v>-0.25337409509497127</v>
      </c>
      <c r="W9" s="1"/>
      <c r="X9" s="1" t="s">
        <v>12</v>
      </c>
      <c r="Y9" s="1">
        <f t="shared" si="7"/>
        <v>0</v>
      </c>
      <c r="Z9" s="1">
        <f t="shared" si="8"/>
        <v>0</v>
      </c>
      <c r="AA9" s="1">
        <f t="shared" si="9"/>
        <v>0</v>
      </c>
      <c r="AB9" s="1">
        <f t="shared" si="10"/>
        <v>0</v>
      </c>
      <c r="AC9" s="1">
        <f t="shared" si="11"/>
        <v>0</v>
      </c>
      <c r="AD9" s="1">
        <f t="shared" si="12"/>
        <v>0</v>
      </c>
      <c r="AE9" s="1">
        <f t="shared" si="13"/>
        <v>0</v>
      </c>
      <c r="AF9" s="1">
        <f t="shared" si="14"/>
        <v>1</v>
      </c>
      <c r="AG9" s="1">
        <f t="shared" si="15"/>
        <v>0.16221299722339327</v>
      </c>
      <c r="AH9" s="1">
        <f t="shared" si="16"/>
        <v>1.0333446291267933E-2</v>
      </c>
      <c r="AI9" s="1">
        <f t="shared" si="17"/>
        <v>0.53941822165358144</v>
      </c>
      <c r="AJ9" s="1">
        <f t="shared" si="18"/>
        <v>0.2446456428146643</v>
      </c>
      <c r="AK9" s="1">
        <f t="shared" si="19"/>
        <v>0.37240735911080719</v>
      </c>
      <c r="AL9" s="1">
        <f t="shared" si="20"/>
        <v>1.7645506131633865E-2</v>
      </c>
      <c r="AM9" s="1">
        <f t="shared" si="21"/>
        <v>2.4451840980153523E-2</v>
      </c>
      <c r="AN9" s="1">
        <f t="shared" si="22"/>
        <v>0.17426765822488968</v>
      </c>
      <c r="AO9" s="1">
        <f t="shared" si="23"/>
        <v>0.13353134158857058</v>
      </c>
      <c r="AP9" s="1">
        <f t="shared" si="24"/>
        <v>2.9151302546528719E-3</v>
      </c>
      <c r="AQ9" s="1">
        <f t="shared" si="25"/>
        <v>0.38829201469598607</v>
      </c>
      <c r="AR9" s="1">
        <f t="shared" si="26"/>
        <v>0.12054358246746102</v>
      </c>
      <c r="AS9" s="1">
        <f t="shared" si="27"/>
        <v>0.25337409509497127</v>
      </c>
    </row>
    <row r="10" spans="1:45" x14ac:dyDescent="0.2">
      <c r="A10" t="str">
        <f>J1</f>
        <v>X14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0.99999999999999978</v>
      </c>
      <c r="K10" s="1">
        <f>PEARSON('dane po Vs'!K3:K30,'dane po Vs'!$J$3:$J$30)</f>
        <v>0.49356672930965639</v>
      </c>
      <c r="L10" s="1">
        <f>PEARSON('dane po Vs'!L3:L30,'dane po Vs'!$J$3:$J$30)</f>
        <v>-0.24704183182983233</v>
      </c>
      <c r="M10" s="1">
        <f>PEARSON('dane po Vs'!M3:M30,'dane po Vs'!$J$3:$J$30)</f>
        <v>0.26267898556592506</v>
      </c>
      <c r="N10" s="1">
        <f>PEARSON('dane po Vs'!N3:N30,'dane po Vs'!$J$3:$J$30)</f>
        <v>-0.29476544747300876</v>
      </c>
      <c r="O10" s="1">
        <f>PEARSON('dane po Vs'!O3:O30,'dane po Vs'!$J$3:$J$30)</f>
        <v>-0.36964451361256906</v>
      </c>
      <c r="P10" s="1">
        <f>PEARSON('dane po Vs'!P3:P30,'dane po Vs'!$J$3:$J$30)</f>
        <v>0.18373864853583749</v>
      </c>
      <c r="Q10" s="1">
        <f>PEARSON('dane po Vs'!Q3:Q30,'dane po Vs'!$J$3:$J$30)</f>
        <v>-4.4275142684091856E-2</v>
      </c>
      <c r="R10" s="1">
        <f>PEARSON('dane po Vs'!R3:R30,'dane po Vs'!$J$3:$J$30)</f>
        <v>-0.16050965462570155</v>
      </c>
      <c r="S10" s="1">
        <f>PEARSON('dane po Vs'!S3:S30,'dane po Vs'!$J$3:$J$30)</f>
        <v>-0.35409094200448837</v>
      </c>
      <c r="T10" s="1">
        <f>PEARSON('dane po Vs'!T3:T30,'dane po Vs'!$J$3:$J$30)</f>
        <v>-5.7210035848921634E-2</v>
      </c>
      <c r="U10" s="1">
        <f>PEARSON('dane po Vs'!U3:U30,'dane po Vs'!$J$3:$J$30)</f>
        <v>-0.17963909097523295</v>
      </c>
      <c r="V10" s="1">
        <f>PEARSON('dane po Vs'!V3:V30,'dane po Vs'!$J$3:$J$30)</f>
        <v>-1.4532636518618984E-2</v>
      </c>
      <c r="W10" s="1"/>
      <c r="X10" s="1" t="s">
        <v>13</v>
      </c>
      <c r="Y10" s="1">
        <f t="shared" si="7"/>
        <v>0</v>
      </c>
      <c r="Z10" s="1">
        <f t="shared" si="8"/>
        <v>0</v>
      </c>
      <c r="AA10" s="1">
        <f t="shared" si="9"/>
        <v>0</v>
      </c>
      <c r="AB10" s="1">
        <f t="shared" si="10"/>
        <v>0</v>
      </c>
      <c r="AC10" s="1">
        <f t="shared" si="11"/>
        <v>0</v>
      </c>
      <c r="AD10" s="1">
        <f t="shared" si="12"/>
        <v>0</v>
      </c>
      <c r="AE10" s="1">
        <f t="shared" si="13"/>
        <v>0</v>
      </c>
      <c r="AF10" s="1">
        <f t="shared" si="14"/>
        <v>0</v>
      </c>
      <c r="AG10" s="1">
        <f t="shared" si="15"/>
        <v>0.99999999999999978</v>
      </c>
      <c r="AH10" s="1">
        <f t="shared" si="16"/>
        <v>0.49356672930965639</v>
      </c>
      <c r="AI10" s="1">
        <f t="shared" si="17"/>
        <v>0.24704183182983233</v>
      </c>
      <c r="AJ10" s="1">
        <f t="shared" si="18"/>
        <v>0.26267898556592506</v>
      </c>
      <c r="AK10" s="1">
        <f t="shared" si="19"/>
        <v>0.29476544747300876</v>
      </c>
      <c r="AL10" s="1">
        <f t="shared" si="20"/>
        <v>0.36964451361256906</v>
      </c>
      <c r="AM10" s="1">
        <f t="shared" si="21"/>
        <v>0.18373864853583749</v>
      </c>
      <c r="AN10" s="1">
        <f t="shared" si="22"/>
        <v>4.4275142684091856E-2</v>
      </c>
      <c r="AO10" s="1">
        <f t="shared" si="23"/>
        <v>0.16050965462570155</v>
      </c>
      <c r="AP10" s="1">
        <f t="shared" si="24"/>
        <v>0.35409094200448837</v>
      </c>
      <c r="AQ10" s="1">
        <f t="shared" si="25"/>
        <v>5.7210035848921634E-2</v>
      </c>
      <c r="AR10" s="1">
        <f t="shared" si="26"/>
        <v>0.17963909097523295</v>
      </c>
      <c r="AS10" s="1">
        <f t="shared" si="27"/>
        <v>1.4532636518618984E-2</v>
      </c>
    </row>
    <row r="11" spans="1:45" x14ac:dyDescent="0.2">
      <c r="A11" t="str">
        <f>K1</f>
        <v>X15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1.0000000000000002</v>
      </c>
      <c r="L11" s="1">
        <f>PEARSON('dane po Vs'!L3:L30,'dane po Vs'!$K$3:$K$30)</f>
        <v>-0.16524004246240753</v>
      </c>
      <c r="M11" s="1">
        <f>PEARSON('dane po Vs'!M3:M30,'dane po Vs'!$K$3:$K$30)</f>
        <v>9.2682159489397106E-2</v>
      </c>
      <c r="N11" s="1">
        <f>PEARSON('dane po Vs'!N3:N30,'dane po Vs'!$K$3:$K$30)</f>
        <v>-0.1684092553454585</v>
      </c>
      <c r="O11" s="1">
        <f>PEARSON('dane po Vs'!O3:O30,'dane po Vs'!$K$3:$K$30)</f>
        <v>-0.52060761674919498</v>
      </c>
      <c r="P11" s="1">
        <f>PEARSON('dane po Vs'!P3:P30,'dane po Vs'!$K$3:$K$30)</f>
        <v>0.30608167437488104</v>
      </c>
      <c r="Q11" s="1">
        <f>PEARSON('dane po Vs'!Q3:Q30,'dane po Vs'!$K$3:$K$30)</f>
        <v>0.55902543057805165</v>
      </c>
      <c r="R11" s="1">
        <f>PEARSON('dane po Vs'!R3:R30,'dane po Vs'!$K$3:$K$30)</f>
        <v>0.21754509254993759</v>
      </c>
      <c r="S11" s="1">
        <f>PEARSON('dane po Vs'!S3:S30,'dane po Vs'!$K$3:$K$30)</f>
        <v>-0.14782803668964811</v>
      </c>
      <c r="T11" s="1">
        <f>PEARSON('dane po Vs'!T3:T30,'dane po Vs'!$K$3:$K$30)</f>
        <v>-0.22904048674102115</v>
      </c>
      <c r="U11" s="1">
        <f>PEARSON('dane po Vs'!U3:U30,'dane po Vs'!$K$3:$K$30)</f>
        <v>-0.3092586346128316</v>
      </c>
      <c r="V11" s="1">
        <f>PEARSON('dane po Vs'!V3:V30,'dane po Vs'!$K$3:$K$30)</f>
        <v>1.3378535439193687E-2</v>
      </c>
      <c r="W11" s="1"/>
      <c r="X11" s="1" t="s">
        <v>14</v>
      </c>
      <c r="Y11" s="1">
        <f t="shared" si="7"/>
        <v>0</v>
      </c>
      <c r="Z11" s="1">
        <f t="shared" si="8"/>
        <v>0</v>
      </c>
      <c r="AA11" s="1">
        <f t="shared" si="9"/>
        <v>0</v>
      </c>
      <c r="AB11" s="1">
        <f t="shared" si="10"/>
        <v>0</v>
      </c>
      <c r="AC11" s="1">
        <f t="shared" si="11"/>
        <v>0</v>
      </c>
      <c r="AD11" s="1">
        <f t="shared" si="12"/>
        <v>0</v>
      </c>
      <c r="AE11" s="1">
        <f t="shared" si="13"/>
        <v>0</v>
      </c>
      <c r="AF11" s="1">
        <f t="shared" si="14"/>
        <v>0</v>
      </c>
      <c r="AG11" s="1">
        <f t="shared" si="15"/>
        <v>0</v>
      </c>
      <c r="AH11" s="1">
        <f t="shared" si="16"/>
        <v>1.0000000000000002</v>
      </c>
      <c r="AI11" s="1">
        <f t="shared" si="17"/>
        <v>0.16524004246240753</v>
      </c>
      <c r="AJ11" s="1">
        <f t="shared" si="18"/>
        <v>9.2682159489397106E-2</v>
      </c>
      <c r="AK11" s="1">
        <f t="shared" si="19"/>
        <v>0.1684092553454585</v>
      </c>
      <c r="AL11" s="1">
        <f t="shared" si="20"/>
        <v>0.52060761674919498</v>
      </c>
      <c r="AM11" s="1">
        <f t="shared" si="21"/>
        <v>0.30608167437488104</v>
      </c>
      <c r="AN11" s="1">
        <f t="shared" si="22"/>
        <v>0.55902543057805165</v>
      </c>
      <c r="AO11" s="1">
        <f t="shared" si="23"/>
        <v>0.21754509254993759</v>
      </c>
      <c r="AP11" s="1">
        <f t="shared" si="24"/>
        <v>0.14782803668964811</v>
      </c>
      <c r="AQ11" s="1">
        <f t="shared" si="25"/>
        <v>0.22904048674102115</v>
      </c>
      <c r="AR11" s="1">
        <f t="shared" si="26"/>
        <v>0.3092586346128316</v>
      </c>
      <c r="AS11" s="1">
        <f t="shared" si="27"/>
        <v>1.3378535439193687E-2</v>
      </c>
    </row>
    <row r="12" spans="1:45" x14ac:dyDescent="0.2">
      <c r="A12" t="str">
        <f>L1</f>
        <v>X16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1.0000000000000002</v>
      </c>
      <c r="M12" s="1">
        <f>PEARSON('dane po Vs'!M3:M30,'dane po Vs'!$L$3:$L$30)</f>
        <v>-0.16364805803390747</v>
      </c>
      <c r="N12" s="1">
        <f>PEARSON('dane po Vs'!N3:N30,'dane po Vs'!$L$3:$L$30)</f>
        <v>0.61408751671805084</v>
      </c>
      <c r="O12" s="1">
        <f>PEARSON('dane po Vs'!O3:O30,'dane po Vs'!$L$3:$L$30)</f>
        <v>1.137936956972453E-2</v>
      </c>
      <c r="P12" s="1">
        <f>PEARSON('dane po Vs'!P3:P30,'dane po Vs'!$L$3:$L$30)</f>
        <v>0.18291403966569544</v>
      </c>
      <c r="Q12" s="1">
        <f>PEARSON('dane po Vs'!Q3:Q30,'dane po Vs'!$L$3:$L$30)</f>
        <v>0.13487694082321899</v>
      </c>
      <c r="R12" s="1">
        <f>PEARSON('dane po Vs'!R3:R30,'dane po Vs'!$L$3:$L$30)</f>
        <v>-0.18128847866161713</v>
      </c>
      <c r="S12" s="1">
        <f>PEARSON('dane po Vs'!S3:S30,'dane po Vs'!$L$3:$L$30)</f>
        <v>-0.14786075264826964</v>
      </c>
      <c r="T12" s="1">
        <f>PEARSON('dane po Vs'!T3:T30,'dane po Vs'!$L$3:$L$30)</f>
        <v>-2.039514583797265E-2</v>
      </c>
      <c r="U12" s="1">
        <f>PEARSON('dane po Vs'!U3:U30,'dane po Vs'!$L$3:$L$30)</f>
        <v>3.2809080921619653E-2</v>
      </c>
      <c r="V12" s="1">
        <f>PEARSON('dane po Vs'!V3:V30,'dane po Vs'!$L$3:$L$30)</f>
        <v>-0.28403269956456301</v>
      </c>
      <c r="W12" s="1"/>
      <c r="X12" s="1" t="s">
        <v>15</v>
      </c>
      <c r="Y12" s="1">
        <f t="shared" si="7"/>
        <v>0</v>
      </c>
      <c r="Z12" s="1">
        <f t="shared" si="8"/>
        <v>0</v>
      </c>
      <c r="AA12" s="1">
        <f t="shared" si="9"/>
        <v>0</v>
      </c>
      <c r="AB12" s="1">
        <f t="shared" si="10"/>
        <v>0</v>
      </c>
      <c r="AC12" s="1">
        <f t="shared" si="11"/>
        <v>0</v>
      </c>
      <c r="AD12" s="1">
        <f t="shared" si="12"/>
        <v>0</v>
      </c>
      <c r="AE12" s="1">
        <f t="shared" si="13"/>
        <v>0</v>
      </c>
      <c r="AF12" s="1">
        <f t="shared" si="14"/>
        <v>0</v>
      </c>
      <c r="AG12" s="1">
        <f t="shared" si="15"/>
        <v>0</v>
      </c>
      <c r="AH12" s="1">
        <f t="shared" si="16"/>
        <v>0</v>
      </c>
      <c r="AI12" s="1">
        <f t="shared" si="17"/>
        <v>1.0000000000000002</v>
      </c>
      <c r="AJ12" s="1">
        <f t="shared" si="18"/>
        <v>0.16364805803390747</v>
      </c>
      <c r="AK12" s="1">
        <f t="shared" si="19"/>
        <v>0.61408751671805084</v>
      </c>
      <c r="AL12" s="1">
        <f t="shared" si="20"/>
        <v>1.137936956972453E-2</v>
      </c>
      <c r="AM12" s="1">
        <f t="shared" si="21"/>
        <v>0.18291403966569544</v>
      </c>
      <c r="AN12" s="1">
        <f t="shared" si="22"/>
        <v>0.13487694082321899</v>
      </c>
      <c r="AO12" s="1">
        <f t="shared" si="23"/>
        <v>0.18128847866161713</v>
      </c>
      <c r="AP12" s="1">
        <f t="shared" si="24"/>
        <v>0.14786075264826964</v>
      </c>
      <c r="AQ12" s="1">
        <f t="shared" si="25"/>
        <v>2.039514583797265E-2</v>
      </c>
      <c r="AR12" s="1">
        <f t="shared" si="26"/>
        <v>3.2809080921619653E-2</v>
      </c>
      <c r="AS12" s="1">
        <f t="shared" si="27"/>
        <v>0.28403269956456301</v>
      </c>
    </row>
    <row r="13" spans="1:45" x14ac:dyDescent="0.2">
      <c r="A13" t="str">
        <f>M1</f>
        <v>X17</v>
      </c>
      <c r="B13" s="1"/>
      <c r="C13" s="1"/>
      <c r="D13" s="1"/>
      <c r="E13" s="1"/>
      <c r="M13" s="1">
        <f>PEARSON('dane po Vs'!M3:M30,'dane po Vs'!$M$3:$M$30)</f>
        <v>0.99999999999999989</v>
      </c>
      <c r="N13" s="1">
        <f>PEARSON('dane po Vs'!N3:N30,'dane po Vs'!$M$3:$M$30)</f>
        <v>-0.17251200251292351</v>
      </c>
      <c r="O13" s="1">
        <f>PEARSON('dane po Vs'!O3:O30,'dane po Vs'!$M$3:$M$30)</f>
        <v>-0.32861851350073185</v>
      </c>
      <c r="P13" s="1">
        <f>PEARSON('dane po Vs'!P3:P30,'dane po Vs'!$M$3:$M$30)</f>
        <v>-0.16495579050411294</v>
      </c>
      <c r="Q13" s="1">
        <f>PEARSON('dane po Vs'!Q3:Q30,'dane po Vs'!$M$3:$M$30)</f>
        <v>-3.4874937019208865E-2</v>
      </c>
      <c r="R13" s="1">
        <f>PEARSON('dane po Vs'!R3:R30,'dane po Vs'!$M$3:$M$30)</f>
        <v>0.22988676241770306</v>
      </c>
      <c r="S13" s="1">
        <f>PEARSON('dane po Vs'!S3:S30,'dane po Vs'!$M$3:$M$30)</f>
        <v>-0.14263926012054934</v>
      </c>
      <c r="T13" s="1">
        <f>PEARSON('dane po Vs'!T3:T30,'dane po Vs'!$M$3:$M$30)</f>
        <v>0.39572171070909068</v>
      </c>
      <c r="U13" s="1">
        <f>PEARSON('dane po Vs'!U3:U30,'dane po Vs'!$M$3:$M$30)</f>
        <v>9.1994559336124118E-2</v>
      </c>
      <c r="V13" s="1">
        <f>PEARSON('dane po Vs'!V3:V30,'dane po Vs'!$M$3:$M$30)</f>
        <v>0.46196019135214422</v>
      </c>
      <c r="W13" s="1"/>
      <c r="X13" s="1" t="s">
        <v>16</v>
      </c>
      <c r="Y13" s="1">
        <f t="shared" si="7"/>
        <v>0</v>
      </c>
      <c r="Z13" s="1">
        <f t="shared" si="8"/>
        <v>0</v>
      </c>
      <c r="AA13" s="1">
        <f t="shared" si="9"/>
        <v>0</v>
      </c>
      <c r="AB13" s="1">
        <f t="shared" si="10"/>
        <v>0</v>
      </c>
      <c r="AC13" s="1">
        <f t="shared" si="11"/>
        <v>0</v>
      </c>
      <c r="AD13" s="1">
        <f t="shared" si="12"/>
        <v>0</v>
      </c>
      <c r="AE13" s="1">
        <f t="shared" si="13"/>
        <v>0</v>
      </c>
      <c r="AF13" s="1">
        <f t="shared" si="14"/>
        <v>0</v>
      </c>
      <c r="AG13" s="1">
        <f t="shared" si="15"/>
        <v>0</v>
      </c>
      <c r="AH13" s="1">
        <f t="shared" si="16"/>
        <v>0</v>
      </c>
      <c r="AI13" s="1">
        <f t="shared" si="17"/>
        <v>0</v>
      </c>
      <c r="AJ13" s="1">
        <f t="shared" si="18"/>
        <v>0.99999999999999989</v>
      </c>
      <c r="AK13" s="1">
        <f t="shared" si="19"/>
        <v>0.17251200251292351</v>
      </c>
      <c r="AL13" s="1">
        <f t="shared" si="20"/>
        <v>0.32861851350073185</v>
      </c>
      <c r="AM13" s="1">
        <f t="shared" si="21"/>
        <v>0.16495579050411294</v>
      </c>
      <c r="AN13" s="1">
        <f t="shared" si="22"/>
        <v>3.4874937019208865E-2</v>
      </c>
      <c r="AO13" s="1">
        <f t="shared" si="23"/>
        <v>0.22988676241770306</v>
      </c>
      <c r="AP13" s="1">
        <f t="shared" si="24"/>
        <v>0.14263926012054934</v>
      </c>
      <c r="AQ13" s="1">
        <f t="shared" si="25"/>
        <v>0.39572171070909068</v>
      </c>
      <c r="AR13" s="1">
        <f t="shared" si="26"/>
        <v>9.1994559336124118E-2</v>
      </c>
      <c r="AS13" s="1">
        <f t="shared" si="27"/>
        <v>0.46196019135214422</v>
      </c>
    </row>
    <row r="14" spans="1:45" x14ac:dyDescent="0.2">
      <c r="A14" t="str">
        <f>N1</f>
        <v>X18</v>
      </c>
      <c r="B14" s="1"/>
      <c r="C14" s="1"/>
      <c r="D14" s="1"/>
      <c r="E14" s="1"/>
      <c r="N14" s="1">
        <f>PEARSON('dane po Vs'!N3:N30,'dane po Vs'!$N$3:$N$30)</f>
        <v>1</v>
      </c>
      <c r="O14" s="1">
        <f>PEARSON('dane po Vs'!O3:O30,'dane po Vs'!$N$3:$N$30)</f>
        <v>-7.7212512002080983E-4</v>
      </c>
      <c r="P14" s="1">
        <f>PEARSON('dane po Vs'!P3:P30,'dane po Vs'!$N$3:$N$30)</f>
        <v>3.8637155106857425E-2</v>
      </c>
      <c r="Q14" s="1">
        <f>PEARSON('dane po Vs'!Q3:Q30,'dane po Vs'!$N$3:$N$30)</f>
        <v>0.20230888460804045</v>
      </c>
      <c r="R14" s="1">
        <f>PEARSON('dane po Vs'!R3:R30,'dane po Vs'!$N$3:$N$30)</f>
        <v>-1.1363240263452565E-2</v>
      </c>
      <c r="S14" s="1">
        <f>PEARSON('dane po Vs'!S3:S30,'dane po Vs'!$N$3:$N$30)</f>
        <v>2.9519370120888368E-2</v>
      </c>
      <c r="T14" s="1">
        <f>PEARSON('dane po Vs'!T3:T30,'dane po Vs'!$N$3:$N$30)</f>
        <v>-0.1222628025611945</v>
      </c>
      <c r="U14" s="1">
        <f>PEARSON('dane po Vs'!U3:U30,'dane po Vs'!$N$3:$N$30)</f>
        <v>-0.39179127122407909</v>
      </c>
      <c r="V14" s="1">
        <f>PEARSON('dane po Vs'!V3:V30,'dane po Vs'!$N$3:$N$30)</f>
        <v>-0.14045928185674586</v>
      </c>
      <c r="W14" s="1"/>
      <c r="X14" s="1" t="s">
        <v>17</v>
      </c>
      <c r="Y14" s="1">
        <f t="shared" si="7"/>
        <v>0</v>
      </c>
      <c r="Z14" s="1">
        <f t="shared" si="8"/>
        <v>0</v>
      </c>
      <c r="AA14" s="1">
        <f t="shared" si="9"/>
        <v>0</v>
      </c>
      <c r="AB14" s="1">
        <f t="shared" si="10"/>
        <v>0</v>
      </c>
      <c r="AC14" s="1">
        <f t="shared" si="11"/>
        <v>0</v>
      </c>
      <c r="AD14" s="1">
        <f t="shared" si="12"/>
        <v>0</v>
      </c>
      <c r="AE14" s="1">
        <f t="shared" si="13"/>
        <v>0</v>
      </c>
      <c r="AF14" s="1">
        <f t="shared" si="14"/>
        <v>0</v>
      </c>
      <c r="AG14" s="1">
        <f t="shared" si="15"/>
        <v>0</v>
      </c>
      <c r="AH14" s="1">
        <f t="shared" si="16"/>
        <v>0</v>
      </c>
      <c r="AI14" s="1">
        <f t="shared" si="17"/>
        <v>0</v>
      </c>
      <c r="AJ14" s="1">
        <f t="shared" si="18"/>
        <v>0</v>
      </c>
      <c r="AK14" s="1">
        <f t="shared" si="19"/>
        <v>1</v>
      </c>
      <c r="AL14" s="1">
        <f t="shared" si="20"/>
        <v>7.7212512002080983E-4</v>
      </c>
      <c r="AM14" s="1">
        <f t="shared" si="21"/>
        <v>3.8637155106857425E-2</v>
      </c>
      <c r="AN14" s="1">
        <f t="shared" si="22"/>
        <v>0.20230888460804045</v>
      </c>
      <c r="AO14" s="1">
        <f t="shared" si="23"/>
        <v>1.1363240263452565E-2</v>
      </c>
      <c r="AP14" s="1">
        <f t="shared" si="24"/>
        <v>2.9519370120888368E-2</v>
      </c>
      <c r="AQ14" s="1">
        <f t="shared" si="25"/>
        <v>0.1222628025611945</v>
      </c>
      <c r="AR14" s="1">
        <f t="shared" si="26"/>
        <v>0.39179127122407909</v>
      </c>
      <c r="AS14" s="1">
        <f t="shared" si="27"/>
        <v>0.14045928185674586</v>
      </c>
    </row>
    <row r="15" spans="1:45" x14ac:dyDescent="0.2">
      <c r="A15" t="str">
        <f>O1</f>
        <v>X20</v>
      </c>
      <c r="B15" s="1"/>
      <c r="C15" s="1"/>
      <c r="D15" s="1"/>
      <c r="E15" s="1"/>
      <c r="F15" s="1"/>
      <c r="O15" s="1">
        <f>PEARSON('dane po Vs'!O3:O30,'dane po Vs'!$O$3:$O$30)</f>
        <v>1</v>
      </c>
      <c r="P15" s="1">
        <f>PEARSON('dane po Vs'!P3:P30,'dane po Vs'!$O$3:$O$30)</f>
        <v>0.13424470255370669</v>
      </c>
      <c r="Q15" s="1">
        <f>PEARSON('dane po Vs'!Q3:Q30,'dane po Vs'!$O$3:$O$30)</f>
        <v>-0.51463382131419222</v>
      </c>
      <c r="R15" s="1">
        <f>PEARSON('dane po Vs'!R3:R30,'dane po Vs'!$O$3:$O$30)</f>
        <v>-0.13623489262351637</v>
      </c>
      <c r="S15" s="1">
        <f>PEARSON('dane po Vs'!S3:S30,'dane po Vs'!$O$3:$O$30)</f>
        <v>0.27070163825234411</v>
      </c>
      <c r="T15" s="1">
        <f>PEARSON('dane po Vs'!T3:T30,'dane po Vs'!$O$3:$O$30)</f>
        <v>4.0536797312310927E-2</v>
      </c>
      <c r="U15" s="1">
        <f>PEARSON('dane po Vs'!U3:U30,'dane po Vs'!$O$3:$O$30)</f>
        <v>0.309579374415898</v>
      </c>
      <c r="V15" s="1">
        <f>PEARSON('dane po Vs'!V3:V30,'dane po Vs'!$O$3:$O$30)</f>
        <v>-0.14977111880123531</v>
      </c>
      <c r="W15" s="1"/>
      <c r="X15" s="1" t="s">
        <v>19</v>
      </c>
      <c r="Y15" s="1">
        <f t="shared" si="7"/>
        <v>0</v>
      </c>
      <c r="Z15" s="1">
        <f t="shared" si="8"/>
        <v>0</v>
      </c>
      <c r="AA15" s="1">
        <f t="shared" si="9"/>
        <v>0</v>
      </c>
      <c r="AB15" s="1">
        <f t="shared" si="10"/>
        <v>0</v>
      </c>
      <c r="AC15" s="1">
        <f t="shared" si="11"/>
        <v>0</v>
      </c>
      <c r="AD15" s="1">
        <f t="shared" si="12"/>
        <v>0</v>
      </c>
      <c r="AE15" s="1">
        <f t="shared" si="13"/>
        <v>0</v>
      </c>
      <c r="AF15" s="1">
        <f t="shared" si="14"/>
        <v>0</v>
      </c>
      <c r="AG15" s="1">
        <f t="shared" si="15"/>
        <v>0</v>
      </c>
      <c r="AH15" s="1">
        <f t="shared" si="16"/>
        <v>0</v>
      </c>
      <c r="AI15" s="1">
        <f t="shared" si="17"/>
        <v>0</v>
      </c>
      <c r="AJ15" s="1">
        <f t="shared" si="18"/>
        <v>0</v>
      </c>
      <c r="AK15" s="1">
        <f t="shared" si="19"/>
        <v>0</v>
      </c>
      <c r="AL15" s="1">
        <f t="shared" si="20"/>
        <v>1</v>
      </c>
      <c r="AM15" s="1">
        <f t="shared" si="21"/>
        <v>0.13424470255370669</v>
      </c>
      <c r="AN15" s="1">
        <f t="shared" si="22"/>
        <v>0.51463382131419222</v>
      </c>
      <c r="AO15" s="1">
        <f t="shared" si="23"/>
        <v>0.13623489262351637</v>
      </c>
      <c r="AP15" s="1">
        <f t="shared" si="24"/>
        <v>0.27070163825234411</v>
      </c>
      <c r="AQ15" s="1">
        <f t="shared" si="25"/>
        <v>4.0536797312310927E-2</v>
      </c>
      <c r="AR15" s="1">
        <f t="shared" si="26"/>
        <v>0.309579374415898</v>
      </c>
      <c r="AS15" s="1">
        <f t="shared" si="27"/>
        <v>0.14977111880123531</v>
      </c>
    </row>
    <row r="16" spans="1:45" x14ac:dyDescent="0.2">
      <c r="A16" t="str">
        <f>P1</f>
        <v>X21</v>
      </c>
      <c r="B16" s="1"/>
      <c r="C16" s="1"/>
      <c r="D16" s="1"/>
      <c r="E16" s="1"/>
      <c r="F16" s="1"/>
      <c r="P16" s="1">
        <f>PEARSON('dane po Vs'!P3:P30,'dane po Vs'!$P$3:$P$30)</f>
        <v>0.99999999999999989</v>
      </c>
      <c r="Q16" s="1">
        <f>PEARSON('dane po Vs'!Q3:Q30,'dane po Vs'!$P$3:$P$30)</f>
        <v>-3.3296605239757998E-2</v>
      </c>
      <c r="R16" s="1">
        <f>PEARSON('dane po Vs'!R3:R30,'dane po Vs'!$P$3:$P$30)</f>
        <v>-0.20104572215942823</v>
      </c>
      <c r="S16" s="1">
        <f>PEARSON('dane po Vs'!S3:S30,'dane po Vs'!$P$3:$P$30)</f>
        <v>-0.1126250806862622</v>
      </c>
      <c r="T16" s="1">
        <f>PEARSON('dane po Vs'!T3:T30,'dane po Vs'!$P$3:$P$30)</f>
        <v>4.9731768289059612E-2</v>
      </c>
      <c r="U16" s="1">
        <f>PEARSON('dane po Vs'!U3:U30,'dane po Vs'!$P$3:$P$30)</f>
        <v>5.3208675820408183E-2</v>
      </c>
      <c r="V16" s="1">
        <f>PEARSON('dane po Vs'!V3:V30,'dane po Vs'!$P$3:$P$30)</f>
        <v>-0.3079049310410249</v>
      </c>
      <c r="W16" s="1"/>
      <c r="X16" s="1" t="s">
        <v>20</v>
      </c>
      <c r="Y16" s="1">
        <f t="shared" si="7"/>
        <v>0</v>
      </c>
      <c r="Z16" s="1">
        <f t="shared" si="8"/>
        <v>0</v>
      </c>
      <c r="AA16" s="1">
        <f t="shared" si="9"/>
        <v>0</v>
      </c>
      <c r="AB16" s="1">
        <f t="shared" si="10"/>
        <v>0</v>
      </c>
      <c r="AC16" s="1">
        <f t="shared" si="11"/>
        <v>0</v>
      </c>
      <c r="AD16" s="1">
        <f t="shared" si="12"/>
        <v>0</v>
      </c>
      <c r="AE16" s="1">
        <f t="shared" si="13"/>
        <v>0</v>
      </c>
      <c r="AF16" s="1">
        <f t="shared" si="14"/>
        <v>0</v>
      </c>
      <c r="AG16" s="1">
        <f t="shared" si="15"/>
        <v>0</v>
      </c>
      <c r="AH16" s="1">
        <f t="shared" si="16"/>
        <v>0</v>
      </c>
      <c r="AI16" s="1">
        <f t="shared" si="17"/>
        <v>0</v>
      </c>
      <c r="AJ16" s="1">
        <f t="shared" si="18"/>
        <v>0</v>
      </c>
      <c r="AK16" s="1">
        <f t="shared" si="19"/>
        <v>0</v>
      </c>
      <c r="AL16" s="1">
        <f t="shared" si="20"/>
        <v>0</v>
      </c>
      <c r="AM16" s="1">
        <f t="shared" si="21"/>
        <v>0.99999999999999989</v>
      </c>
      <c r="AN16" s="1">
        <f t="shared" si="22"/>
        <v>3.3296605239757998E-2</v>
      </c>
      <c r="AO16" s="1">
        <f t="shared" si="23"/>
        <v>0.20104572215942823</v>
      </c>
      <c r="AP16" s="1">
        <f t="shared" si="24"/>
        <v>0.1126250806862622</v>
      </c>
      <c r="AQ16" s="1">
        <f t="shared" si="25"/>
        <v>4.9731768289059612E-2</v>
      </c>
      <c r="AR16" s="1">
        <f t="shared" si="26"/>
        <v>5.3208675820408183E-2</v>
      </c>
      <c r="AS16" s="1">
        <f t="shared" si="27"/>
        <v>0.3079049310410249</v>
      </c>
    </row>
    <row r="17" spans="1:45" x14ac:dyDescent="0.2">
      <c r="A17" t="str">
        <f>Q1</f>
        <v>X22</v>
      </c>
      <c r="B17" s="1"/>
      <c r="C17" s="1"/>
      <c r="D17" s="1"/>
      <c r="E17" s="1"/>
      <c r="F17" s="1"/>
      <c r="Q17" s="1">
        <f>PEARSON('dane po Vs'!Q3:Q30,'dane po Vs'!$Q$3:$Q$30)</f>
        <v>1.0000000000000002</v>
      </c>
      <c r="R17" s="1">
        <f>PEARSON('dane po Vs'!R3:R30,'dane po Vs'!$Q$3:$Q$30)</f>
        <v>0.47881630826955485</v>
      </c>
      <c r="S17" s="1">
        <f>PEARSON('dane po Vs'!S3:S30,'dane po Vs'!$Q$3:$Q$30)</f>
        <v>0.16845220253945387</v>
      </c>
      <c r="T17" s="1">
        <f>PEARSON('dane po Vs'!T3:T30,'dane po Vs'!$Q$3:$Q$30)</f>
        <v>-0.29965432122869934</v>
      </c>
      <c r="U17" s="1">
        <f>PEARSON('dane po Vs'!U3:U30,'dane po Vs'!$Q$3:$Q$30)</f>
        <v>-0.59039235939613699</v>
      </c>
      <c r="V17" s="1">
        <f>PEARSON('dane po Vs'!V3:V30,'dane po Vs'!$Q$3:$Q$30)</f>
        <v>0.2216088447029593</v>
      </c>
      <c r="W17" s="1"/>
      <c r="X17" s="1" t="s">
        <v>21</v>
      </c>
      <c r="Y17" s="1">
        <f t="shared" si="7"/>
        <v>0</v>
      </c>
      <c r="Z17" s="1">
        <f t="shared" si="8"/>
        <v>0</v>
      </c>
      <c r="AA17" s="1">
        <f t="shared" si="9"/>
        <v>0</v>
      </c>
      <c r="AB17" s="1">
        <f t="shared" si="10"/>
        <v>0</v>
      </c>
      <c r="AC17" s="1">
        <f t="shared" si="11"/>
        <v>0</v>
      </c>
      <c r="AD17" s="1">
        <f t="shared" si="12"/>
        <v>0</v>
      </c>
      <c r="AE17" s="1">
        <f t="shared" si="13"/>
        <v>0</v>
      </c>
      <c r="AF17" s="1">
        <f t="shared" si="14"/>
        <v>0</v>
      </c>
      <c r="AG17" s="1">
        <f t="shared" si="15"/>
        <v>0</v>
      </c>
      <c r="AH17" s="1">
        <f t="shared" si="16"/>
        <v>0</v>
      </c>
      <c r="AI17" s="1">
        <f t="shared" si="17"/>
        <v>0</v>
      </c>
      <c r="AJ17" s="1">
        <f t="shared" si="18"/>
        <v>0</v>
      </c>
      <c r="AK17" s="1">
        <f t="shared" si="19"/>
        <v>0</v>
      </c>
      <c r="AL17" s="1">
        <f t="shared" si="20"/>
        <v>0</v>
      </c>
      <c r="AM17" s="1">
        <f t="shared" si="21"/>
        <v>0</v>
      </c>
      <c r="AN17" s="1">
        <f t="shared" si="22"/>
        <v>1.0000000000000002</v>
      </c>
      <c r="AO17" s="1">
        <f t="shared" si="23"/>
        <v>0.47881630826955485</v>
      </c>
      <c r="AP17" s="1">
        <f t="shared" si="24"/>
        <v>0.16845220253945387</v>
      </c>
      <c r="AQ17" s="1">
        <f t="shared" si="25"/>
        <v>0.29965432122869934</v>
      </c>
      <c r="AR17" s="1">
        <f t="shared" si="26"/>
        <v>0.59039235939613699</v>
      </c>
      <c r="AS17" s="1">
        <f t="shared" si="27"/>
        <v>0.2216088447029593</v>
      </c>
    </row>
    <row r="18" spans="1:45" x14ac:dyDescent="0.2">
      <c r="A18" t="str">
        <f>R1</f>
        <v>X23</v>
      </c>
      <c r="B18" s="1"/>
      <c r="C18" s="1"/>
      <c r="D18" s="1"/>
      <c r="E18" s="1"/>
      <c r="F18" s="1"/>
      <c r="R18" s="1">
        <f>PEARSON('dane po Vs'!R3:R30,'dane po Vs'!$R$3:$R$30)</f>
        <v>1.0000000000000002</v>
      </c>
      <c r="S18" s="1">
        <f>PEARSON('dane po Vs'!S3:S30,'dane po Vs'!$R$3:$R$30)</f>
        <v>0.48297266647791504</v>
      </c>
      <c r="T18" s="1">
        <f>PEARSON('dane po Vs'!T3:T30,'dane po Vs'!$R$3:$R$30)</f>
        <v>-0.17784038657261689</v>
      </c>
      <c r="U18" s="1">
        <f>PEARSON('dane po Vs'!U3:U30,'dane po Vs'!$R$3:$R$30)</f>
        <v>-0.281937803007202</v>
      </c>
      <c r="V18" s="1">
        <f>PEARSON('dane po Vs'!V3:V30,'dane po Vs'!$R$3:$R$30)</f>
        <v>0.78781273990269174</v>
      </c>
      <c r="W18" s="1"/>
      <c r="X18" s="1" t="s">
        <v>22</v>
      </c>
      <c r="Y18" s="1">
        <f t="shared" si="7"/>
        <v>0</v>
      </c>
      <c r="Z18" s="1">
        <f t="shared" si="8"/>
        <v>0</v>
      </c>
      <c r="AA18" s="1">
        <f t="shared" si="9"/>
        <v>0</v>
      </c>
      <c r="AB18" s="1">
        <f t="shared" si="10"/>
        <v>0</v>
      </c>
      <c r="AC18" s="1">
        <f t="shared" si="11"/>
        <v>0</v>
      </c>
      <c r="AD18" s="1">
        <f t="shared" si="12"/>
        <v>0</v>
      </c>
      <c r="AE18" s="1">
        <f t="shared" si="13"/>
        <v>0</v>
      </c>
      <c r="AF18" s="1">
        <f t="shared" si="14"/>
        <v>0</v>
      </c>
      <c r="AG18" s="1">
        <f t="shared" si="15"/>
        <v>0</v>
      </c>
      <c r="AH18" s="1">
        <f t="shared" si="16"/>
        <v>0</v>
      </c>
      <c r="AI18" s="1">
        <f t="shared" si="17"/>
        <v>0</v>
      </c>
      <c r="AJ18" s="1">
        <f t="shared" si="18"/>
        <v>0</v>
      </c>
      <c r="AK18" s="1">
        <f t="shared" si="19"/>
        <v>0</v>
      </c>
      <c r="AL18" s="1">
        <f t="shared" si="20"/>
        <v>0</v>
      </c>
      <c r="AM18" s="1">
        <f t="shared" si="21"/>
        <v>0</v>
      </c>
      <c r="AN18" s="1">
        <f t="shared" si="22"/>
        <v>0</v>
      </c>
      <c r="AO18" s="1">
        <f t="shared" si="23"/>
        <v>1.0000000000000002</v>
      </c>
      <c r="AP18" s="1">
        <f t="shared" si="24"/>
        <v>0.48297266647791504</v>
      </c>
      <c r="AQ18" s="1">
        <f t="shared" si="25"/>
        <v>0.17784038657261689</v>
      </c>
      <c r="AR18" s="1">
        <f t="shared" si="26"/>
        <v>0.281937803007202</v>
      </c>
      <c r="AS18" s="1">
        <f t="shared" si="27"/>
        <v>0.78781273990269174</v>
      </c>
    </row>
    <row r="19" spans="1:45" x14ac:dyDescent="0.2">
      <c r="A19" t="str">
        <f>S1</f>
        <v>X24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S19" s="1">
        <f>PEARSON('dane po Vs'!S3:S30,'dane po Vs'!$S$3:$S$30)</f>
        <v>1</v>
      </c>
      <c r="T19" s="1">
        <f>PEARSON('dane po Vs'!T3:T30,'dane po Vs'!$S$3:$S$30)</f>
        <v>-0.12778511258846828</v>
      </c>
      <c r="U19" s="1">
        <f>PEARSON('dane po Vs'!U3:U30,'dane po Vs'!$S$3:$S$30)</f>
        <v>-0.25368485272082958</v>
      </c>
      <c r="V19" s="1">
        <f>PEARSON('dane po Vs'!V3:V30,'dane po Vs'!$S$3:$S$30)</f>
        <v>0.25052573902800812</v>
      </c>
      <c r="W19" s="1"/>
      <c r="X19" s="1" t="s">
        <v>23</v>
      </c>
      <c r="Y19" s="1">
        <f t="shared" si="7"/>
        <v>0</v>
      </c>
      <c r="Z19" s="1">
        <f t="shared" si="8"/>
        <v>0</v>
      </c>
      <c r="AA19" s="1">
        <f t="shared" si="9"/>
        <v>0</v>
      </c>
      <c r="AB19" s="1">
        <f t="shared" si="10"/>
        <v>0</v>
      </c>
      <c r="AC19" s="1">
        <f t="shared" si="11"/>
        <v>0</v>
      </c>
      <c r="AD19" s="1">
        <f t="shared" si="12"/>
        <v>0</v>
      </c>
      <c r="AE19" s="1">
        <f t="shared" si="13"/>
        <v>0</v>
      </c>
      <c r="AF19" s="1">
        <f t="shared" si="14"/>
        <v>0</v>
      </c>
      <c r="AG19" s="1">
        <f t="shared" si="15"/>
        <v>0</v>
      </c>
      <c r="AH19" s="1">
        <f t="shared" si="16"/>
        <v>0</v>
      </c>
      <c r="AI19" s="1">
        <f t="shared" si="17"/>
        <v>0</v>
      </c>
      <c r="AJ19" s="1">
        <f t="shared" si="18"/>
        <v>0</v>
      </c>
      <c r="AK19" s="1">
        <f t="shared" si="19"/>
        <v>0</v>
      </c>
      <c r="AL19" s="1">
        <f t="shared" si="20"/>
        <v>0</v>
      </c>
      <c r="AM19" s="1">
        <f t="shared" si="21"/>
        <v>0</v>
      </c>
      <c r="AN19" s="1">
        <f t="shared" si="22"/>
        <v>0</v>
      </c>
      <c r="AO19" s="1">
        <f t="shared" si="23"/>
        <v>0</v>
      </c>
      <c r="AP19" s="1">
        <f t="shared" si="24"/>
        <v>1</v>
      </c>
      <c r="AQ19" s="1">
        <f t="shared" si="25"/>
        <v>0.12778511258846828</v>
      </c>
      <c r="AR19" s="1">
        <f t="shared" si="26"/>
        <v>0.25368485272082958</v>
      </c>
      <c r="AS19" s="1">
        <f t="shared" si="27"/>
        <v>0.25052573902800812</v>
      </c>
    </row>
    <row r="20" spans="1:45" x14ac:dyDescent="0.2">
      <c r="A20" t="str">
        <f>T1</f>
        <v>X25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S20" s="1"/>
      <c r="T20" s="1">
        <f>PEARSON('dane po Vs'!T3:T30,'dane po Vs'!$T$3:$T$30)</f>
        <v>0.99999999999999978</v>
      </c>
      <c r="U20" s="1">
        <f>PEARSON('dane po Vs'!U3:U30,'dane po Vs'!$T$3:$T$30)</f>
        <v>0.43224150781007104</v>
      </c>
      <c r="V20" s="1">
        <f>PEARSON('dane po Vs'!V3:V30,'dane po Vs'!$T$3:$T$30)</f>
        <v>-2.1588541634167551E-2</v>
      </c>
      <c r="W20" s="1"/>
      <c r="X20" s="1" t="s">
        <v>24</v>
      </c>
      <c r="Y20" s="1">
        <f t="shared" si="7"/>
        <v>0</v>
      </c>
      <c r="Z20" s="1">
        <f t="shared" si="8"/>
        <v>0</v>
      </c>
      <c r="AA20" s="1">
        <f t="shared" si="9"/>
        <v>0</v>
      </c>
      <c r="AB20" s="1">
        <f t="shared" si="10"/>
        <v>0</v>
      </c>
      <c r="AC20" s="1">
        <f t="shared" si="11"/>
        <v>0</v>
      </c>
      <c r="AD20" s="1">
        <f t="shared" si="12"/>
        <v>0</v>
      </c>
      <c r="AE20" s="1">
        <f t="shared" si="13"/>
        <v>0</v>
      </c>
      <c r="AF20" s="1">
        <f t="shared" si="14"/>
        <v>0</v>
      </c>
      <c r="AG20" s="1">
        <f t="shared" si="15"/>
        <v>0</v>
      </c>
      <c r="AH20" s="1">
        <f t="shared" si="16"/>
        <v>0</v>
      </c>
      <c r="AI20" s="1">
        <f t="shared" si="17"/>
        <v>0</v>
      </c>
      <c r="AJ20" s="1">
        <f t="shared" si="18"/>
        <v>0</v>
      </c>
      <c r="AK20" s="1">
        <f t="shared" si="19"/>
        <v>0</v>
      </c>
      <c r="AL20" s="1">
        <f t="shared" si="20"/>
        <v>0</v>
      </c>
      <c r="AM20" s="1">
        <f t="shared" si="21"/>
        <v>0</v>
      </c>
      <c r="AN20" s="1">
        <f t="shared" si="22"/>
        <v>0</v>
      </c>
      <c r="AO20" s="1">
        <f t="shared" si="23"/>
        <v>0</v>
      </c>
      <c r="AP20" s="1">
        <f t="shared" si="24"/>
        <v>0</v>
      </c>
      <c r="AQ20" s="1">
        <f t="shared" si="25"/>
        <v>0.99999999999999978</v>
      </c>
      <c r="AR20" s="1">
        <f t="shared" si="26"/>
        <v>0.43224150781007104</v>
      </c>
      <c r="AS20" s="1">
        <f t="shared" si="27"/>
        <v>2.1588541634167551E-2</v>
      </c>
    </row>
    <row r="21" spans="1:45" x14ac:dyDescent="0.2">
      <c r="A21" t="str">
        <f>U1</f>
        <v>X26</v>
      </c>
      <c r="K21" s="1"/>
      <c r="U21" s="1">
        <f>PEARSON('dane po Vs'!U3:U30,'dane po Vs'!$U$3:$U$30)</f>
        <v>1.0000000000000002</v>
      </c>
      <c r="V21" s="1">
        <f>PEARSON('dane po Vs'!V3:V30,'dane po Vs'!$U$3:$U$30)</f>
        <v>-0.15560266557111344</v>
      </c>
      <c r="W21" s="1"/>
      <c r="X21" s="1" t="s">
        <v>25</v>
      </c>
      <c r="Y21" s="1">
        <f t="shared" si="7"/>
        <v>0</v>
      </c>
      <c r="Z21" s="1">
        <f t="shared" si="8"/>
        <v>0</v>
      </c>
      <c r="AA21" s="1">
        <f t="shared" si="9"/>
        <v>0</v>
      </c>
      <c r="AB21" s="1">
        <f t="shared" si="10"/>
        <v>0</v>
      </c>
      <c r="AC21" s="1">
        <f t="shared" si="11"/>
        <v>0</v>
      </c>
      <c r="AD21" s="1">
        <f t="shared" si="12"/>
        <v>0</v>
      </c>
      <c r="AE21" s="1">
        <f t="shared" si="13"/>
        <v>0</v>
      </c>
      <c r="AF21" s="1">
        <f t="shared" si="14"/>
        <v>0</v>
      </c>
      <c r="AG21" s="1">
        <f t="shared" si="15"/>
        <v>0</v>
      </c>
      <c r="AH21" s="1">
        <f t="shared" si="16"/>
        <v>0</v>
      </c>
      <c r="AI21" s="1">
        <f t="shared" si="17"/>
        <v>0</v>
      </c>
      <c r="AJ21" s="1">
        <f t="shared" si="18"/>
        <v>0</v>
      </c>
      <c r="AK21" s="1">
        <f t="shared" si="19"/>
        <v>0</v>
      </c>
      <c r="AL21" s="1">
        <f t="shared" si="20"/>
        <v>0</v>
      </c>
      <c r="AM21" s="1">
        <f t="shared" si="21"/>
        <v>0</v>
      </c>
      <c r="AN21" s="1">
        <f t="shared" si="22"/>
        <v>0</v>
      </c>
      <c r="AO21" s="1">
        <f t="shared" si="23"/>
        <v>0</v>
      </c>
      <c r="AP21" s="1">
        <f t="shared" si="24"/>
        <v>0</v>
      </c>
      <c r="AQ21" s="1">
        <f t="shared" si="25"/>
        <v>0</v>
      </c>
      <c r="AR21" s="1">
        <f t="shared" si="26"/>
        <v>1.0000000000000002</v>
      </c>
      <c r="AS21" s="1">
        <f t="shared" si="27"/>
        <v>0.15560266557111344</v>
      </c>
    </row>
    <row r="22" spans="1:45" x14ac:dyDescent="0.2">
      <c r="A22" t="str">
        <f>V1</f>
        <v>X27</v>
      </c>
      <c r="K22" s="1"/>
      <c r="V22" s="1">
        <f>PEARSON('dane po Vs'!V3:V30,'dane po Vs'!$V$3:$V$30)</f>
        <v>1.0000000000000002</v>
      </c>
      <c r="W22" s="1"/>
      <c r="X22" s="1" t="s">
        <v>26</v>
      </c>
      <c r="Y22" s="1">
        <f t="shared" si="7"/>
        <v>0</v>
      </c>
      <c r="Z22" s="1">
        <f t="shared" si="8"/>
        <v>0</v>
      </c>
      <c r="AA22" s="1">
        <f t="shared" si="9"/>
        <v>0</v>
      </c>
      <c r="AB22" s="1">
        <f t="shared" si="10"/>
        <v>0</v>
      </c>
      <c r="AC22" s="1">
        <f t="shared" si="11"/>
        <v>0</v>
      </c>
      <c r="AD22" s="1">
        <f t="shared" si="12"/>
        <v>0</v>
      </c>
      <c r="AE22" s="1">
        <f t="shared" si="13"/>
        <v>0</v>
      </c>
      <c r="AF22" s="1">
        <f t="shared" si="14"/>
        <v>0</v>
      </c>
      <c r="AG22" s="1">
        <f t="shared" si="15"/>
        <v>0</v>
      </c>
      <c r="AH22" s="1">
        <f t="shared" si="16"/>
        <v>0</v>
      </c>
      <c r="AI22" s="1">
        <f t="shared" si="17"/>
        <v>0</v>
      </c>
      <c r="AJ22" s="1">
        <f t="shared" si="18"/>
        <v>0</v>
      </c>
      <c r="AK22" s="1">
        <f t="shared" si="19"/>
        <v>0</v>
      </c>
      <c r="AL22" s="1">
        <f t="shared" si="20"/>
        <v>0</v>
      </c>
      <c r="AM22" s="1">
        <f t="shared" si="21"/>
        <v>0</v>
      </c>
      <c r="AN22" s="1">
        <f t="shared" si="22"/>
        <v>0</v>
      </c>
      <c r="AO22" s="1">
        <f t="shared" si="23"/>
        <v>0</v>
      </c>
      <c r="AP22" s="1">
        <f t="shared" si="24"/>
        <v>0</v>
      </c>
      <c r="AQ22" s="1">
        <f t="shared" si="25"/>
        <v>0</v>
      </c>
      <c r="AR22" s="1">
        <f t="shared" si="26"/>
        <v>0</v>
      </c>
      <c r="AS22" s="1">
        <f t="shared" si="27"/>
        <v>1.0000000000000002</v>
      </c>
    </row>
    <row r="23" spans="1:45" x14ac:dyDescent="0.2">
      <c r="K23" s="1"/>
      <c r="W23" s="1"/>
      <c r="X23" s="1"/>
      <c r="Y23" s="1"/>
      <c r="Z23" s="1"/>
      <c r="AA23" s="1"/>
    </row>
    <row r="24" spans="1:45" x14ac:dyDescent="0.2">
      <c r="K24" s="1"/>
      <c r="W24" s="1"/>
      <c r="X24" s="1"/>
      <c r="Y24" s="1"/>
      <c r="Z24" s="1"/>
    </row>
    <row r="25" spans="1:45" x14ac:dyDescent="0.2">
      <c r="K25" s="1"/>
      <c r="W25" s="1"/>
      <c r="X25" s="1"/>
      <c r="Y25" s="1"/>
      <c r="Z25" s="1"/>
    </row>
    <row r="26" spans="1:45" x14ac:dyDescent="0.2">
      <c r="K26" s="1"/>
      <c r="W26" s="1"/>
      <c r="X26" s="1"/>
      <c r="Z26" s="1"/>
    </row>
    <row r="27" spans="1:45" x14ac:dyDescent="0.2">
      <c r="K27" s="1"/>
      <c r="W27" s="1"/>
      <c r="X27" s="1"/>
    </row>
    <row r="28" spans="1:45" x14ac:dyDescent="0.2">
      <c r="K28" s="1"/>
    </row>
    <row r="29" spans="1:45" x14ac:dyDescent="0.2">
      <c r="K29" s="1"/>
    </row>
    <row r="30" spans="1:45" x14ac:dyDescent="0.2">
      <c r="K30" s="1"/>
    </row>
  </sheetData>
  <phoneticPr fontId="0" type="noConversion"/>
  <conditionalFormatting sqref="Y2:AS22">
    <cfRule type="cellIs" dxfId="0" priority="1" operator="greaterThan">
      <formula>0.59999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7E55-1C7A-4BDD-94A4-515B2A917D6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899F-BA99-40D5-9E38-09A6BB266C9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20" sqref="AE20"/>
    </sheetView>
  </sheetViews>
  <sheetFormatPr defaultRowHeight="12.75" x14ac:dyDescent="0.2"/>
  <cols>
    <col min="1" max="1" width="13.85546875" style="6" customWidth="1"/>
    <col min="2" max="3" width="9.140625" style="6"/>
    <col min="4" max="4" width="10.5703125" style="5" bestFit="1" customWidth="1"/>
    <col min="5" max="11" width="9.140625" style="5"/>
    <col min="12" max="19" width="9.140625" style="6"/>
    <col min="20" max="21" width="9.140625" style="5"/>
    <col min="22" max="22" width="10.5703125" style="6" bestFit="1" customWidth="1"/>
    <col min="23" max="23" width="9.7109375" style="6" bestFit="1" customWidth="1"/>
    <col min="24" max="16384" width="9.140625" style="6"/>
  </cols>
  <sheetData>
    <row r="1" spans="1:30" x14ac:dyDescent="0.2">
      <c r="A1" s="6" t="s">
        <v>166</v>
      </c>
      <c r="B1" s="6" t="str">
        <f>'dane po Vs'!B2</f>
        <v>Chroniony obszar lądowy (% powierzchni państwa)</v>
      </c>
      <c r="C1" s="6" t="str">
        <f>'dane po Vs'!C2</f>
        <v>Indeks wydajnosci zasobów (rok 2000=100)</v>
      </c>
      <c r="D1" s="5" t="str">
        <f>'dane po Vs'!D2</f>
        <v>Połowy w regionach rybackich (tys.ton)</v>
      </c>
      <c r="E1" s="5" t="str">
        <f>'dane po Vs'!E2</f>
        <v>Zależność energetyczna (%)</v>
      </c>
      <c r="F1" s="5" t="str">
        <f>'dane po Vs'!F2</f>
        <v>Emisja tlenków siarki (kg/osoba)</v>
      </c>
      <c r="G1" s="5" t="str">
        <f>'dane po Vs'!G2</f>
        <v>Emisja cząstek stałych (kg/osoba)</v>
      </c>
      <c r="H1" s="5" t="str">
        <f>'dane po Vs'!H2</f>
        <v>Zanieczyszczenie hałasem (% ludności)</v>
      </c>
      <c r="I1" s="5" t="str">
        <f>'dane po Vs'!I2</f>
        <v>Konsumpcja surowców (ton/osoba)</v>
      </c>
      <c r="J1" s="5" t="str">
        <f>'dane po Vs'!J2</f>
        <v>Zużycie nawozów (kg/ha)</v>
      </c>
      <c r="K1" s="5" t="str">
        <f>'dane po Vs'!K2</f>
        <v>Odpady komunalne (kg/osoba)</v>
      </c>
      <c r="L1" s="6" t="str">
        <f>'dane po Vs'!L2</f>
        <v>Odnawialna energia elektryczna (%konsumpcji prądu)</v>
      </c>
      <c r="M1" s="6" t="str">
        <f>'dane po Vs'!M2</f>
        <v>Krajowa konsumpcja biomasy (100 tys. ton ekwiwalentu oleju)</v>
      </c>
      <c r="N1" s="6" t="str">
        <f>'dane po Vs'!N2</f>
        <v>Uprawy ekologiczne (% użytków rolnych)</v>
      </c>
      <c r="O1" s="6" t="str">
        <f>'dane po Vs'!O2</f>
        <v>Wydatki na ochronę środoiwska (% PKB)</v>
      </c>
      <c r="P1" s="6" t="str">
        <f>'dane po Vs'!P2</f>
        <v>Dochody z podatków środoiwskowych (% PKB)</v>
      </c>
      <c r="Q1" s="6" t="str">
        <f>'dane po Vs'!Q2</f>
        <v>Indeks eko-innowacyjnosci (śr krajów UE=100)</v>
      </c>
      <c r="R1" s="6" t="str">
        <f>'dane po Vs'!R2</f>
        <v>Patenty związane z recyklingiem i surowcami wtórnymi  (liczba)</v>
      </c>
      <c r="S1" s="6" t="str">
        <f>'dane po Vs'!S2</f>
        <v>Wydatki publiczne na badania i rozwój dotyczące środowiska (% PKB)</v>
      </c>
      <c r="T1" s="5" t="str">
        <f>'dane po Vs'!T2</f>
        <v>Stopa bezrobocia ludzi młodych w wieku 15-24 lata, obliczona jako udział (%) w całkowitej populacji w tej samej grupie wiekowej</v>
      </c>
      <c r="U1" s="5" t="str">
        <f>'dane po Vs'!U2</f>
        <v>Osoby zagrożone ubóstwem lub wykluczeniem społecznym</v>
      </c>
      <c r="V1" s="6" t="str">
        <f>'dane po Vs'!V2</f>
        <v>Zatrudnienie w sektorze dóbr i usług środowiskowych (ekwiwalent pełnego czasu pracy ∙〖10〗^(-3); FTE)</v>
      </c>
      <c r="W1" s="8" t="s">
        <v>62</v>
      </c>
      <c r="X1" s="8" t="s">
        <v>63</v>
      </c>
      <c r="Y1" s="6" t="s">
        <v>61</v>
      </c>
      <c r="Z1" s="6" t="s">
        <v>63</v>
      </c>
      <c r="AA1" s="6" t="str">
        <f t="shared" ref="AA1:AA29" si="0">X1</f>
        <v>zi</v>
      </c>
      <c r="AB1" s="6" t="s">
        <v>113</v>
      </c>
      <c r="AC1" s="6" t="s">
        <v>116</v>
      </c>
      <c r="AD1" s="6" t="s">
        <v>117</v>
      </c>
    </row>
    <row r="2" spans="1:30" x14ac:dyDescent="0.2">
      <c r="A2" s="6" t="str">
        <f>'dane po Vs'!A3</f>
        <v>Austria</v>
      </c>
      <c r="B2" s="6">
        <f>'dane po Vs'!B3</f>
        <v>15</v>
      </c>
      <c r="C2" s="6">
        <f>'dane po Vs'!C3</f>
        <v>128.4</v>
      </c>
      <c r="D2" s="5">
        <f>'dane po Vs'!D3</f>
        <v>324</v>
      </c>
      <c r="E2" s="5">
        <f>'dane po Vs'!E3</f>
        <v>61.3</v>
      </c>
      <c r="F2" s="5">
        <f>'dane po Vs'!F3</f>
        <v>1.8</v>
      </c>
      <c r="G2" s="5">
        <f>'dane po Vs'!G3</f>
        <v>3.9</v>
      </c>
      <c r="H2" s="5">
        <f>'dane po Vs'!H3</f>
        <v>18.899999999999999</v>
      </c>
      <c r="I2" s="5">
        <f>'dane po Vs'!I3</f>
        <v>20.6</v>
      </c>
      <c r="J2" s="5">
        <f>'dane po Vs'!J3</f>
        <v>4</v>
      </c>
      <c r="K2" s="5">
        <f>'dane po Vs'!K3</f>
        <v>578</v>
      </c>
      <c r="L2" s="6">
        <f>'dane po Vs'!L3</f>
        <v>32.4</v>
      </c>
      <c r="M2" s="6">
        <f>'dane po Vs'!M3</f>
        <v>29.1</v>
      </c>
      <c r="N2" s="6">
        <f>'dane po Vs'!N3</f>
        <v>18.399999999999999</v>
      </c>
      <c r="O2" s="6">
        <f>'dane po Vs'!O3</f>
        <v>0.30714285714285711</v>
      </c>
      <c r="P2" s="6">
        <f>'dane po Vs'!P3</f>
        <v>2.38</v>
      </c>
      <c r="Q2" s="6">
        <f>'dane po Vs'!Q3</f>
        <v>107</v>
      </c>
      <c r="R2" s="6">
        <f>'dane po Vs'!R3</f>
        <v>10</v>
      </c>
      <c r="S2" s="6">
        <f>'dane po Vs'!S3</f>
        <v>0.13</v>
      </c>
      <c r="T2" s="5">
        <f>'dane po Vs'!T3</f>
        <v>9.6999999999999993</v>
      </c>
      <c r="U2" s="5">
        <f>'dane po Vs'!U3</f>
        <v>18.8</v>
      </c>
      <c r="V2" s="6">
        <f>'dane po Vs'!V3</f>
        <v>182.5</v>
      </c>
      <c r="W2" s="9">
        <f>((B2-$B$30)^2+(C2-$C$30)^2+(D2-$D$30)^2+(E2-$E$30)^2+(F2-$F$30)^2+(G2-$G$30)^2+(H2-$H$30)^2+(I2-$I$30)^2+(J2-$J$30)^2+(K2-$K$30)^2+(L2-$L$30)^2+(M2-$M$30)^2+(N2-$N$30)^2+(O2-$O$30)^2+(P2-$P$30)^2+(Q2-$Q$30)^2+(R2-$R$30)^2+(S2-$S$30)^2+(T2-$T$30)^2+(U2-$U$30)^2+(V2-$V$30)^2)^(0.5)</f>
        <v>579.66634944232976</v>
      </c>
      <c r="X2" s="9">
        <f>1-(W2/$AD$2)</f>
        <v>0.30045508826898304</v>
      </c>
      <c r="Y2" s="6" t="str">
        <f t="shared" ref="Y2:Y29" si="1">A2</f>
        <v>Austria</v>
      </c>
      <c r="Z2" s="10">
        <f t="shared" ref="Z2:Z29" si="2">X2</f>
        <v>0.30045508826898304</v>
      </c>
      <c r="AA2" s="6">
        <f t="shared" si="0"/>
        <v>0.30045508826898304</v>
      </c>
      <c r="AB2" s="11">
        <f>AVERAGE(W2:W29)</f>
        <v>546.44064601555351</v>
      </c>
      <c r="AC2" s="11">
        <f>STDEV(W2:W29)</f>
        <v>141.09642758365499</v>
      </c>
      <c r="AD2" s="10">
        <f>AB2+2*AC2</f>
        <v>828.63350118286348</v>
      </c>
    </row>
    <row r="3" spans="1:30" x14ac:dyDescent="0.2">
      <c r="A3" s="6" t="str">
        <f>'dane po Vs'!A4</f>
        <v>Belgia</v>
      </c>
      <c r="B3" s="6">
        <f>'dane po Vs'!B4</f>
        <v>13</v>
      </c>
      <c r="C3" s="6">
        <f>'dane po Vs'!C4</f>
        <v>121.3</v>
      </c>
      <c r="D3" s="5">
        <f>'dane po Vs'!D4</f>
        <v>231.76190476190476</v>
      </c>
      <c r="E3" s="5">
        <f>'dane po Vs'!E4</f>
        <v>77.400000000000006</v>
      </c>
      <c r="F3" s="5">
        <f>'dane po Vs'!F4</f>
        <v>4</v>
      </c>
      <c r="G3" s="5">
        <f>'dane po Vs'!G4</f>
        <v>3.8</v>
      </c>
      <c r="H3" s="5">
        <f>'dane po Vs'!H4</f>
        <v>17.5</v>
      </c>
      <c r="I3" s="5">
        <f>'dane po Vs'!I4</f>
        <v>13.6</v>
      </c>
      <c r="J3" s="5">
        <f>'dane po Vs'!J4</f>
        <v>6</v>
      </c>
      <c r="K3" s="5">
        <f>'dane po Vs'!K4</f>
        <v>438</v>
      </c>
      <c r="L3" s="6">
        <f>'dane po Vs'!L4</f>
        <v>7.5</v>
      </c>
      <c r="M3" s="6">
        <f>'dane po Vs'!M4</f>
        <v>11.8</v>
      </c>
      <c r="N3" s="6">
        <f>'dane po Vs'!N4</f>
        <v>4.67</v>
      </c>
      <c r="O3" s="6">
        <f>'dane po Vs'!O4</f>
        <v>0.31857142857142856</v>
      </c>
      <c r="P3" s="6">
        <f>'dane po Vs'!P4</f>
        <v>2.0699999999999998</v>
      </c>
      <c r="Q3" s="6">
        <f>'dane po Vs'!Q4</f>
        <v>98</v>
      </c>
      <c r="R3" s="6">
        <f>'dane po Vs'!R4</f>
        <v>15.42</v>
      </c>
      <c r="S3" s="6">
        <f>'dane po Vs'!S4</f>
        <v>0.2</v>
      </c>
      <c r="T3" s="5">
        <f>'dane po Vs'!T4</f>
        <v>23.7</v>
      </c>
      <c r="U3" s="5">
        <f>'dane po Vs'!U4</f>
        <v>20.8</v>
      </c>
      <c r="V3" s="6">
        <f>'dane po Vs'!V4</f>
        <v>96</v>
      </c>
      <c r="W3" s="9">
        <f>((B3-$B$30)^2+(C3-$C$30)^2+(D3-$D$30)^2+(E3-$E$30)^2+(F3-$F$30)^2+(G3-$G$30)^2+(H3-$H$30)^2+(I3-$I$30)^2+(J3-$J$30)^2+(K3-$K$30)^2+(L3-$L$30)^2+(M3-$M$30)^2+(N3-$N$30)^2+(O3-$O$30)^2+(P3-$P$30)^2+(Q3-$Q$30)^2+(R3-$R$30)^2+(S3-$S$30)^2+(T3-$T$30)^2+(U3-$U$30)^2+(V3-$V$30)^2)^(0.5)</f>
        <v>527.62945238650559</v>
      </c>
      <c r="X3" s="9">
        <f>1-(W3/$AD$2)</f>
        <v>0.36325353532856031</v>
      </c>
      <c r="Y3" s="6" t="str">
        <f t="shared" si="1"/>
        <v>Belgia</v>
      </c>
      <c r="Z3" s="10">
        <f t="shared" si="2"/>
        <v>0.36325353532856031</v>
      </c>
      <c r="AA3" s="10">
        <f t="shared" si="0"/>
        <v>0.36325353532856031</v>
      </c>
      <c r="AB3" s="11">
        <f>AVERAGE(X2:X29)</f>
        <v>0.34055207128903603</v>
      </c>
      <c r="AC3" s="11">
        <f>STDEV(X2:X29)</f>
        <v>0.17027603564451785</v>
      </c>
      <c r="AD3" s="6" t="s">
        <v>165</v>
      </c>
    </row>
    <row r="4" spans="1:30" x14ac:dyDescent="0.2">
      <c r="A4" s="6" t="str">
        <f>'dane po Vs'!A5</f>
        <v>Bułgaria</v>
      </c>
      <c r="B4" s="6">
        <f>'dane po Vs'!B5</f>
        <v>34</v>
      </c>
      <c r="C4" s="6">
        <f>'dane po Vs'!C5</f>
        <v>131</v>
      </c>
      <c r="D4" s="5">
        <f>'dane po Vs'!D5</f>
        <v>25</v>
      </c>
      <c r="E4" s="5">
        <f>'dane po Vs'!E5</f>
        <v>37.700000000000003</v>
      </c>
      <c r="F4" s="5">
        <f>'dane po Vs'!F5</f>
        <v>27</v>
      </c>
      <c r="G4" s="5">
        <f>'dane po Vs'!G5</f>
        <v>6.7</v>
      </c>
      <c r="H4" s="5">
        <f>'dane po Vs'!H5</f>
        <v>11.1</v>
      </c>
      <c r="I4" s="5">
        <f>'dane po Vs'!I5</f>
        <v>17.100000000000001</v>
      </c>
      <c r="J4" s="5">
        <f>'dane po Vs'!J5</f>
        <v>-9</v>
      </c>
      <c r="K4" s="5">
        <f>'dane po Vs'!K5</f>
        <v>432</v>
      </c>
      <c r="L4" s="6">
        <f>'dane po Vs'!L5</f>
        <v>19</v>
      </c>
      <c r="M4" s="6">
        <f>'dane po Vs'!M5</f>
        <v>35.799999999999997</v>
      </c>
      <c r="N4" s="6">
        <f>'dane po Vs'!N5</f>
        <v>1.1299999999999999</v>
      </c>
      <c r="O4" s="6">
        <f>'dane po Vs'!O5</f>
        <v>0.88375000000000015</v>
      </c>
      <c r="P4" s="6">
        <f>'dane po Vs'!P5</f>
        <v>2.8</v>
      </c>
      <c r="Q4" s="6">
        <f>'dane po Vs'!Q5</f>
        <v>20</v>
      </c>
      <c r="R4" s="6">
        <f>'dane po Vs'!R5</f>
        <v>0</v>
      </c>
      <c r="S4" s="6">
        <f>'dane po Vs'!S5</f>
        <v>0.19</v>
      </c>
      <c r="T4" s="5">
        <f>'dane po Vs'!T5</f>
        <v>28.4</v>
      </c>
      <c r="U4" s="5">
        <f>'dane po Vs'!U5</f>
        <v>48</v>
      </c>
      <c r="V4" s="6">
        <f>'dane po Vs'!V5</f>
        <v>42.2</v>
      </c>
      <c r="W4" s="9">
        <f>((B4-$B$30)^2+(C4-$C$30)^2+(D4-$D$30)^2+(E4-$E$30)^2+(F4-$F$30)^2+(G4-$G$30)^2+(H4-$H$30)^2+(I4-$I$30)^2+(J4-$J$30)^2+(K4-$K$30)^2+(L4-$L$30)^2+(M4-$M$30)^2+(N4-$N$30)^2+(O4-$O$30)^2+(P4-$P$30)^2+(Q4-$Q$30)^2+(R4-$R$30)^2+(S4-$S$30)^2+(T4-$T$30)^2+(U4-$U$30)^2+(V4-$V$30)^2)^(0.5)</f>
        <v>514.5861481812351</v>
      </c>
      <c r="X4" s="9">
        <f>1-(W4/$AD$2)</f>
        <v>0.37899427497600557</v>
      </c>
      <c r="Y4" s="6" t="str">
        <f t="shared" si="1"/>
        <v>Bułgaria</v>
      </c>
      <c r="Z4" s="10">
        <f t="shared" si="2"/>
        <v>0.37899427497600557</v>
      </c>
      <c r="AA4" s="6">
        <f t="shared" si="0"/>
        <v>0.37899427497600557</v>
      </c>
      <c r="AB4" s="6" t="s">
        <v>165</v>
      </c>
      <c r="AC4" s="6" t="s">
        <v>165</v>
      </c>
      <c r="AD4" s="6" t="s">
        <v>165</v>
      </c>
    </row>
    <row r="5" spans="1:30" x14ac:dyDescent="0.2">
      <c r="A5" s="6" t="str">
        <f>'dane po Vs'!A6</f>
        <v>Chorwacja</v>
      </c>
      <c r="B5" s="6">
        <f>'dane po Vs'!B6</f>
        <v>37</v>
      </c>
      <c r="C5" s="6">
        <f>'dane po Vs'!C6</f>
        <v>98.3</v>
      </c>
      <c r="D5" s="5">
        <f>'dane po Vs'!D6</f>
        <v>529</v>
      </c>
      <c r="E5" s="5">
        <f>'dane po Vs'!E6</f>
        <v>47.1</v>
      </c>
      <c r="F5" s="5">
        <f>'dane po Vs'!F6</f>
        <v>4</v>
      </c>
      <c r="G5" s="5">
        <f>'dane po Vs'!G6</f>
        <v>7</v>
      </c>
      <c r="H5" s="5">
        <f>'dane po Vs'!H6</f>
        <v>10</v>
      </c>
      <c r="I5" s="5">
        <f>'dane po Vs'!I6</f>
        <v>10</v>
      </c>
      <c r="J5" s="5">
        <f>'dane po Vs'!J6</f>
        <v>3</v>
      </c>
      <c r="K5" s="5">
        <f>'dane po Vs'!K6</f>
        <v>404</v>
      </c>
      <c r="L5" s="6">
        <f>'dane po Vs'!L6</f>
        <v>28</v>
      </c>
      <c r="M5" s="6">
        <f>'dane po Vs'!M6</f>
        <v>33</v>
      </c>
      <c r="N5" s="6">
        <f>'dane po Vs'!N6</f>
        <v>3.13</v>
      </c>
      <c r="O5" s="6">
        <f>'dane po Vs'!O6</f>
        <v>0.70499999999999996</v>
      </c>
      <c r="P5" s="6">
        <f>'dane po Vs'!P6</f>
        <v>2.86</v>
      </c>
      <c r="Q5" s="6">
        <f>'dane po Vs'!Q6</f>
        <v>53</v>
      </c>
      <c r="R5" s="6">
        <f>'dane po Vs'!R6</f>
        <v>0</v>
      </c>
      <c r="S5" s="6">
        <f>'dane po Vs'!S6</f>
        <v>0.21</v>
      </c>
      <c r="T5" s="5">
        <f>'dane po Vs'!T6</f>
        <v>49.9</v>
      </c>
      <c r="U5" s="5">
        <f>'dane po Vs'!U6</f>
        <v>29.9</v>
      </c>
      <c r="V5" s="6">
        <f>'dane po Vs'!V6</f>
        <v>48.333333333333336</v>
      </c>
      <c r="W5" s="9">
        <f>((B5-$B$30)^2+(C5-$C$30)^2+(D5-$D$30)^2+(E5-$E$30)^2+(F5-$F$30)^2+(G5-$G$30)^2+(H5-$H$30)^2+(I5-$I$30)^2+(J5-$J$30)^2+(K5-$K$30)^2+(L5-$L$30)^2+(M5-$M$30)^2+(N5-$N$30)^2+(O5-$O$30)^2+(P5-$P$30)^2+(Q5-$Q$30)^2+(R5-$R$30)^2+(S5-$S$30)^2+(T5-$T$30)^2+(U5-$U$30)^2+(V5-$V$30)^2)^(0.5)</f>
        <v>727.38174821020937</v>
      </c>
      <c r="X5" s="9">
        <f>1-(W5/$AD$2)</f>
        <v>0.12219123753519323</v>
      </c>
      <c r="Y5" s="6" t="str">
        <f t="shared" si="1"/>
        <v>Chorwacja</v>
      </c>
      <c r="Z5" s="10">
        <f t="shared" si="2"/>
        <v>0.12219123753519323</v>
      </c>
      <c r="AA5" s="6">
        <f t="shared" si="0"/>
        <v>0.12219123753519323</v>
      </c>
      <c r="AB5" s="6" t="s">
        <v>165</v>
      </c>
      <c r="AC5" s="6" t="s">
        <v>165</v>
      </c>
      <c r="AD5" s="6" t="s">
        <v>165</v>
      </c>
    </row>
    <row r="6" spans="1:30" x14ac:dyDescent="0.2">
      <c r="A6" s="6" t="str">
        <f>'dane po Vs'!A7</f>
        <v>Cypr</v>
      </c>
      <c r="B6" s="6">
        <f>'dane po Vs'!B7</f>
        <v>28</v>
      </c>
      <c r="C6" s="6">
        <f>'dane po Vs'!C7</f>
        <v>173.2</v>
      </c>
      <c r="D6" s="5">
        <f>'dane po Vs'!D7</f>
        <v>173</v>
      </c>
      <c r="E6" s="5">
        <f>'dane po Vs'!E7</f>
        <v>96.3</v>
      </c>
      <c r="F6" s="5">
        <f>'dane po Vs'!F7</f>
        <v>16</v>
      </c>
      <c r="G6" s="5">
        <f>'dane po Vs'!G7</f>
        <v>2.1</v>
      </c>
      <c r="H6" s="5">
        <f>'dane po Vs'!H7</f>
        <v>26.2</v>
      </c>
      <c r="I6" s="5">
        <f>'dane po Vs'!I7</f>
        <v>13.9</v>
      </c>
      <c r="J6" s="5">
        <f>'dane po Vs'!J7</f>
        <v>29</v>
      </c>
      <c r="K6" s="5">
        <f>'dane po Vs'!K7</f>
        <v>618</v>
      </c>
      <c r="L6" s="6">
        <f>'dane po Vs'!L7</f>
        <v>8.1</v>
      </c>
      <c r="M6" s="6">
        <f>'dane po Vs'!M7</f>
        <v>235.8</v>
      </c>
      <c r="N6" s="6">
        <f>'dane po Vs'!N7</f>
        <v>4.03</v>
      </c>
      <c r="O6" s="6">
        <f>'dane po Vs'!O7</f>
        <v>0.24714285714285711</v>
      </c>
      <c r="P6" s="6">
        <f>'dane po Vs'!P7</f>
        <v>2.72</v>
      </c>
      <c r="Q6" s="6">
        <f>'dane po Vs'!Q7</f>
        <v>33</v>
      </c>
      <c r="R6" s="6">
        <f>'dane po Vs'!R7</f>
        <v>0</v>
      </c>
      <c r="S6" s="6">
        <f>'dane po Vs'!S7</f>
        <v>7.0000000000000007E-2</v>
      </c>
      <c r="T6" s="5">
        <f>'dane po Vs'!T7</f>
        <v>38.9</v>
      </c>
      <c r="U6" s="5">
        <f>'dane po Vs'!U7</f>
        <v>27.8</v>
      </c>
      <c r="V6" s="6">
        <f>'dane po Vs'!V7</f>
        <v>144.90352633826882</v>
      </c>
      <c r="W6" s="9">
        <f>((B6-$B$30)^2+(C6-$C$30)^2+(D6-$D$30)^2+(E6-$E$30)^2+(F6-$F$30)^2+(G6-$G$30)^2+(H6-$H$30)^2+(I6-$I$30)^2+(J6-$J$30)^2+(K6-$K$30)^2+(L6-$L$30)^2+(M6-$M$30)^2+(N6-$N$30)^2+(O6-$O$30)^2+(P6-$P$30)^2+(Q6-$Q$30)^2+(R6-$R$30)^2+(S6-$S$30)^2+(T6-$T$30)^2+(U6-$U$30)^2+(V6-$V$30)^2)^(0.5)</f>
        <v>533.59283420507222</v>
      </c>
      <c r="X6" s="9">
        <f>1-(W6/$AD$2)</f>
        <v>0.35605688951342729</v>
      </c>
      <c r="Y6" s="6" t="str">
        <f t="shared" si="1"/>
        <v>Cypr</v>
      </c>
      <c r="Z6" s="10">
        <f t="shared" si="2"/>
        <v>0.35605688951342729</v>
      </c>
      <c r="AA6" s="6">
        <f t="shared" si="0"/>
        <v>0.35605688951342729</v>
      </c>
      <c r="AB6" s="6" t="s">
        <v>165</v>
      </c>
      <c r="AC6" s="6" t="s">
        <v>165</v>
      </c>
      <c r="AD6" s="6" t="s">
        <v>165</v>
      </c>
    </row>
    <row r="7" spans="1:30" x14ac:dyDescent="0.2">
      <c r="A7" s="6" t="str">
        <f>'dane po Vs'!A8</f>
        <v>Czechy</v>
      </c>
      <c r="B7" s="6">
        <f>'dane po Vs'!B8</f>
        <v>14</v>
      </c>
      <c r="C7" s="6">
        <f>'dane po Vs'!C8</f>
        <v>159.19999999999999</v>
      </c>
      <c r="D7" s="5">
        <f>'dane po Vs'!D8</f>
        <v>10</v>
      </c>
      <c r="E7" s="5">
        <f>'dane po Vs'!E8</f>
        <v>27.7</v>
      </c>
      <c r="F7" s="5">
        <f>'dane po Vs'!F8</f>
        <v>13.2</v>
      </c>
      <c r="G7" s="5">
        <f>'dane po Vs'!G8</f>
        <v>3.6</v>
      </c>
      <c r="H7" s="5">
        <f>'dane po Vs'!H8</f>
        <v>14.9</v>
      </c>
      <c r="I7" s="5">
        <f>'dane po Vs'!I8</f>
        <v>14.8</v>
      </c>
      <c r="J7" s="5">
        <f>'dane po Vs'!J8</f>
        <v>-3</v>
      </c>
      <c r="K7" s="5">
        <f>'dane po Vs'!K8</f>
        <v>307</v>
      </c>
      <c r="L7" s="6">
        <f>'dane po Vs'!L8</f>
        <v>13.8</v>
      </c>
      <c r="M7" s="6">
        <f>'dane po Vs'!M8</f>
        <v>8</v>
      </c>
      <c r="N7" s="6">
        <f>'dane po Vs'!N8</f>
        <v>13.47</v>
      </c>
      <c r="O7" s="6">
        <f>'dane po Vs'!O8</f>
        <v>0.8337500000000001</v>
      </c>
      <c r="P7" s="6">
        <f>'dane po Vs'!P8</f>
        <v>2.13</v>
      </c>
      <c r="Q7" s="6">
        <f>'dane po Vs'!Q8</f>
        <v>66</v>
      </c>
      <c r="R7" s="6">
        <f>'dane po Vs'!R8</f>
        <v>7.33</v>
      </c>
      <c r="S7" s="6">
        <f>'dane po Vs'!S8</f>
        <v>0.35</v>
      </c>
      <c r="T7" s="5">
        <f>'dane po Vs'!T8</f>
        <v>18.899999999999999</v>
      </c>
      <c r="U7" s="5">
        <f>'dane po Vs'!U8</f>
        <v>14.6</v>
      </c>
      <c r="V7" s="6">
        <f>'dane po Vs'!V8</f>
        <v>96.4</v>
      </c>
      <c r="W7" s="9">
        <f>((B7-$B$30)^2+(C7-$C$30)^2+(D7-$D$30)^2+(E7-$E$30)^2+(F7-$F$30)^2+(G7-$G$30)^2+(H7-$H$30)^2+(I7-$I$30)^2+(J7-$J$30)^2+(K7-$K$30)^2+(L7-$L$30)^2+(M7-$M$30)^2+(N7-$N$30)^2+(O7-$O$30)^2+(P7-$P$30)^2+(Q7-$Q$30)^2+(R7-$R$30)^2+(S7-$S$30)^2+(T7-$T$30)^2+(U7-$U$30)^2+(V7-$V$30)^2)^(0.5)</f>
        <v>437.63711542783938</v>
      </c>
      <c r="X7" s="9">
        <f>1-(W7/$AD$2)</f>
        <v>0.47185684044499998</v>
      </c>
      <c r="Y7" s="6" t="str">
        <f t="shared" si="1"/>
        <v>Czechy</v>
      </c>
      <c r="Z7" s="10">
        <f t="shared" si="2"/>
        <v>0.47185684044499998</v>
      </c>
      <c r="AA7" s="6">
        <f t="shared" si="0"/>
        <v>0.47185684044499998</v>
      </c>
      <c r="AB7" s="6" t="s">
        <v>165</v>
      </c>
      <c r="AC7" s="6" t="s">
        <v>165</v>
      </c>
      <c r="AD7" s="6" t="s">
        <v>165</v>
      </c>
    </row>
    <row r="8" spans="1:30" x14ac:dyDescent="0.2">
      <c r="A8" s="6" t="str">
        <f>'dane po Vs'!A9</f>
        <v>Dania</v>
      </c>
      <c r="B8" s="6">
        <f>'dane po Vs'!B9</f>
        <v>8</v>
      </c>
      <c r="C8" s="6">
        <f>'dane po Vs'!C9</f>
        <v>122.9</v>
      </c>
      <c r="D8" s="5">
        <f>'dane po Vs'!D9</f>
        <v>231.76190476190476</v>
      </c>
      <c r="E8" s="5">
        <f>'dane po Vs'!E9</f>
        <v>12.3</v>
      </c>
      <c r="F8" s="5">
        <f>'dane po Vs'!F9</f>
        <v>2.2999999999999998</v>
      </c>
      <c r="G8" s="5">
        <f>'dane po Vs'!G9</f>
        <v>5.6</v>
      </c>
      <c r="H8" s="5">
        <f>'dane po Vs'!H9</f>
        <v>15.6</v>
      </c>
      <c r="I8" s="5">
        <f>'dane po Vs'!I9</f>
        <v>21.9</v>
      </c>
      <c r="J8" s="5">
        <f>'dane po Vs'!J9</f>
        <v>8</v>
      </c>
      <c r="K8" s="5">
        <f>'dane po Vs'!K9</f>
        <v>790</v>
      </c>
      <c r="L8" s="6">
        <f>'dane po Vs'!L9</f>
        <v>27.4</v>
      </c>
      <c r="M8" s="6">
        <f>'dane po Vs'!M9</f>
        <v>3.9</v>
      </c>
      <c r="N8" s="6">
        <f>'dane po Vs'!N9</f>
        <v>6.44</v>
      </c>
      <c r="O8" s="6">
        <f>'dane po Vs'!O9</f>
        <v>0.40624999999999994</v>
      </c>
      <c r="P8" s="6">
        <f>'dane po Vs'!P9</f>
        <v>4.1399999999999997</v>
      </c>
      <c r="Q8" s="6">
        <f>'dane po Vs'!Q9</f>
        <v>129</v>
      </c>
      <c r="R8" s="6">
        <f>'dane po Vs'!R9</f>
        <v>8.17</v>
      </c>
      <c r="S8" s="6">
        <f>'dane po Vs'!S9</f>
        <v>7.0000000000000007E-2</v>
      </c>
      <c r="T8" s="5">
        <f>'dane po Vs'!T9</f>
        <v>13</v>
      </c>
      <c r="U8" s="5">
        <f>'dane po Vs'!U9</f>
        <v>18.3</v>
      </c>
      <c r="V8" s="6">
        <f>'dane po Vs'!V9</f>
        <v>65</v>
      </c>
      <c r="W8" s="9">
        <f>((B8-$B$30)^2+(C8-$C$30)^2+(D8-$D$30)^2+(E8-$E$30)^2+(F8-$F$30)^2+(G8-$G$30)^2+(H8-$H$30)^2+(I8-$I$30)^2+(J8-$J$30)^2+(K8-$K$30)^2+(L8-$L$30)^2+(M8-$M$30)^2+(N8-$N$30)^2+(O8-$O$30)^2+(P8-$P$30)^2+(Q8-$Q$30)^2+(R8-$R$30)^2+(S8-$S$30)^2+(T8-$T$30)^2+(U8-$U$30)^2+(V8-$V$30)^2)^(0.5)</f>
        <v>742.71098214925848</v>
      </c>
      <c r="X8" s="9">
        <f>1-(W8/$AD$2)</f>
        <v>0.10369182384124187</v>
      </c>
      <c r="Y8" s="6" t="str">
        <f t="shared" si="1"/>
        <v>Dania</v>
      </c>
      <c r="Z8" s="10">
        <f t="shared" si="2"/>
        <v>0.10369182384124187</v>
      </c>
      <c r="AA8" s="6">
        <f t="shared" si="0"/>
        <v>0.10369182384124187</v>
      </c>
      <c r="AB8" s="6" t="s">
        <v>165</v>
      </c>
      <c r="AC8" s="6" t="s">
        <v>165</v>
      </c>
      <c r="AD8" s="6" t="s">
        <v>165</v>
      </c>
    </row>
    <row r="9" spans="1:30" x14ac:dyDescent="0.2">
      <c r="A9" s="6" t="str">
        <f>'dane po Vs'!A10</f>
        <v>Estonia</v>
      </c>
      <c r="B9" s="6">
        <f>'dane po Vs'!B10</f>
        <v>18</v>
      </c>
      <c r="C9" s="6">
        <f>'dane po Vs'!C10</f>
        <v>95</v>
      </c>
      <c r="D9" s="5">
        <f>'dane po Vs'!D10</f>
        <v>219</v>
      </c>
      <c r="E9" s="5">
        <f>'dane po Vs'!E10</f>
        <v>11.9</v>
      </c>
      <c r="F9" s="5">
        <f>'dane po Vs'!F10</f>
        <v>27.7</v>
      </c>
      <c r="G9" s="5">
        <f>'dane po Vs'!G10</f>
        <v>13.3</v>
      </c>
      <c r="H9" s="5">
        <f>'dane po Vs'!H10</f>
        <v>10.8</v>
      </c>
      <c r="I9" s="5">
        <f>'dane po Vs'!I10</f>
        <v>28.8</v>
      </c>
      <c r="J9" s="5">
        <f>'dane po Vs'!J10</f>
        <v>-8</v>
      </c>
      <c r="K9" s="5">
        <f>'dane po Vs'!K10</f>
        <v>293</v>
      </c>
      <c r="L9" s="6">
        <f>'dane po Vs'!L10</f>
        <v>25.6</v>
      </c>
      <c r="M9" s="6">
        <f>'dane po Vs'!M10</f>
        <v>12</v>
      </c>
      <c r="N9" s="6">
        <f>'dane po Vs'!N10</f>
        <v>15.65</v>
      </c>
      <c r="O9" s="6">
        <f>'dane po Vs'!O10</f>
        <v>0.53999999999999992</v>
      </c>
      <c r="P9" s="6">
        <f>'dane po Vs'!P10</f>
        <v>2.56</v>
      </c>
      <c r="Q9" s="6">
        <f>'dane po Vs'!Q10</f>
        <v>56</v>
      </c>
      <c r="R9" s="6">
        <f>'dane po Vs'!R10</f>
        <v>0</v>
      </c>
      <c r="S9" s="6">
        <f>'dane po Vs'!S10</f>
        <v>0.15</v>
      </c>
      <c r="T9" s="5">
        <f>'dane po Vs'!T10</f>
        <v>18.7</v>
      </c>
      <c r="U9" s="5">
        <f>'dane po Vs'!U10</f>
        <v>23.5</v>
      </c>
      <c r="V9" s="6">
        <f>'dane po Vs'!V10</f>
        <v>28.25</v>
      </c>
      <c r="W9" s="9">
        <f>((B9-$B$30)^2+(C9-$C$30)^2+(D9-$D$30)^2+(E9-$E$30)^2+(F9-$F$30)^2+(G9-$G$30)^2+(H9-$H$30)^2+(I9-$I$30)^2+(J9-$J$30)^2+(K9-$K$30)^2+(L9-$L$30)^2+(M9-$M$30)^2+(N9-$N$30)^2+(O9-$O$30)^2+(P9-$P$30)^2+(Q9-$Q$30)^2+(R9-$R$30)^2+(S9-$S$30)^2+(T9-$T$30)^2+(U9-$U$30)^2+(V9-$V$30)^2)^(0.5)</f>
        <v>546.95378686326194</v>
      </c>
      <c r="X9" s="9">
        <f>1-(W9/$AD$2)</f>
        <v>0.33993280976150186</v>
      </c>
      <c r="Y9" s="6" t="str">
        <f t="shared" si="1"/>
        <v>Estonia</v>
      </c>
      <c r="Z9" s="10">
        <f t="shared" si="2"/>
        <v>0.33993280976150186</v>
      </c>
      <c r="AA9" s="6">
        <f t="shared" si="0"/>
        <v>0.33993280976150186</v>
      </c>
      <c r="AB9" s="6" t="s">
        <v>165</v>
      </c>
      <c r="AC9" s="6" t="s">
        <v>165</v>
      </c>
      <c r="AD9" s="6" t="s">
        <v>165</v>
      </c>
    </row>
    <row r="10" spans="1:30" x14ac:dyDescent="0.2">
      <c r="A10" s="6" t="str">
        <f>'dane po Vs'!A11</f>
        <v>Finlandia</v>
      </c>
      <c r="B10" s="6">
        <f>'dane po Vs'!B11</f>
        <v>14</v>
      </c>
      <c r="C10" s="6">
        <f>'dane po Vs'!C11</f>
        <v>102.1</v>
      </c>
      <c r="D10" s="5">
        <f>'dane po Vs'!D11</f>
        <v>231.76190476190476</v>
      </c>
      <c r="E10" s="5">
        <f>'dane po Vs'!E11</f>
        <v>48.6</v>
      </c>
      <c r="F10" s="5">
        <f>'dane po Vs'!F11</f>
        <v>8.6999999999999993</v>
      </c>
      <c r="G10" s="5">
        <f>'dane po Vs'!G11</f>
        <v>8.3000000000000007</v>
      </c>
      <c r="H10" s="5">
        <f>'dane po Vs'!H11</f>
        <v>13.4</v>
      </c>
      <c r="I10" s="5">
        <f>'dane po Vs'!I11</f>
        <v>37.299999999999997</v>
      </c>
      <c r="J10" s="5">
        <f>'dane po Vs'!J11</f>
        <v>4</v>
      </c>
      <c r="K10" s="5">
        <f>'dane po Vs'!K11</f>
        <v>493</v>
      </c>
      <c r="L10" s="6">
        <f>'dane po Vs'!L11</f>
        <v>36.700000000000003</v>
      </c>
      <c r="M10" s="6">
        <f>'dane po Vs'!M11</f>
        <v>69.400000000000006</v>
      </c>
      <c r="N10" s="6">
        <f>'dane po Vs'!N11</f>
        <v>9.07</v>
      </c>
      <c r="O10" s="6">
        <f>'dane po Vs'!O11</f>
        <v>0.40285714285714291</v>
      </c>
      <c r="P10" s="6">
        <f>'dane po Vs'!P11</f>
        <v>2.93</v>
      </c>
      <c r="Q10" s="6">
        <f>'dane po Vs'!Q11</f>
        <v>133</v>
      </c>
      <c r="R10" s="6">
        <f>'dane po Vs'!R11</f>
        <v>14.42</v>
      </c>
      <c r="S10" s="6">
        <f>'dane po Vs'!S11</f>
        <v>0.28999999999999998</v>
      </c>
      <c r="T10" s="5">
        <f>'dane po Vs'!T11</f>
        <v>19.899999999999999</v>
      </c>
      <c r="U10" s="5">
        <f>'dane po Vs'!U11</f>
        <v>16</v>
      </c>
      <c r="V10" s="6">
        <f>'dane po Vs'!V11</f>
        <v>132.69999999999999</v>
      </c>
      <c r="W10" s="9">
        <f>((B10-$B$30)^2+(C10-$C$30)^2+(D10-$D$30)^2+(E10-$E$30)^2+(F10-$F$30)^2+(G10-$G$30)^2+(H10-$H$30)^2+(I10-$I$30)^2+(J10-$J$30)^2+(K10-$K$30)^2+(L10-$L$30)^2+(M10-$M$30)^2+(N10-$N$30)^2+(O10-$O$30)^2+(P10-$P$30)^2+(Q10-$Q$30)^2+(R10-$R$30)^2+(S10-$S$30)^2+(T10-$T$30)^2+(U10-$U$30)^2+(V10-$V$30)^2)^(0.5)</f>
        <v>502.19839163104285</v>
      </c>
      <c r="X10" s="9">
        <f>1-(W10/$AD$2)</f>
        <v>0.39394389568589583</v>
      </c>
      <c r="Y10" s="6" t="str">
        <f t="shared" si="1"/>
        <v>Finlandia</v>
      </c>
      <c r="Z10" s="10">
        <f t="shared" si="2"/>
        <v>0.39394389568589583</v>
      </c>
      <c r="AA10" s="6">
        <f t="shared" si="0"/>
        <v>0.39394389568589583</v>
      </c>
      <c r="AB10" s="6" t="s">
        <v>165</v>
      </c>
      <c r="AC10" s="6" t="s">
        <v>165</v>
      </c>
      <c r="AD10" s="6" t="s">
        <v>165</v>
      </c>
    </row>
    <row r="11" spans="1:30" x14ac:dyDescent="0.2">
      <c r="A11" s="6" t="str">
        <f>'dane po Vs'!A12</f>
        <v>Francja</v>
      </c>
      <c r="B11" s="6">
        <f>'dane po Vs'!B12</f>
        <v>13</v>
      </c>
      <c r="C11" s="6">
        <f>'dane po Vs'!C12</f>
        <v>131.19999999999999</v>
      </c>
      <c r="D11" s="5">
        <f>'dane po Vs'!D12</f>
        <v>904</v>
      </c>
      <c r="E11" s="5">
        <f>'dane po Vs'!E12</f>
        <v>47.9</v>
      </c>
      <c r="F11" s="5">
        <f>'dane po Vs'!F12</f>
        <v>3</v>
      </c>
      <c r="G11" s="5">
        <f>'dane po Vs'!G12</f>
        <v>4.5</v>
      </c>
      <c r="H11" s="5">
        <f>'dane po Vs'!H12</f>
        <v>16.2</v>
      </c>
      <c r="I11" s="5">
        <f>'dane po Vs'!I12</f>
        <v>12</v>
      </c>
      <c r="J11" s="5">
        <f>'dane po Vs'!J12</f>
        <v>2</v>
      </c>
      <c r="K11" s="5">
        <f>'dane po Vs'!K12</f>
        <v>520</v>
      </c>
      <c r="L11" s="6">
        <f>'dane po Vs'!L12</f>
        <v>14.1</v>
      </c>
      <c r="M11" s="6">
        <f>'dane po Vs'!M12</f>
        <v>152.19999999999999</v>
      </c>
      <c r="N11" s="6">
        <f>'dane po Vs'!N12</f>
        <v>3.66</v>
      </c>
      <c r="O11" s="6">
        <f>'dane po Vs'!O12</f>
        <v>0.14000000000000001</v>
      </c>
      <c r="P11" s="6">
        <f>'dane po Vs'!P12</f>
        <v>2.0299999999999998</v>
      </c>
      <c r="Q11" s="6">
        <f>'dane po Vs'!Q12</f>
        <v>113</v>
      </c>
      <c r="R11" s="6">
        <f>'dane po Vs'!R12</f>
        <v>53.73</v>
      </c>
      <c r="S11" s="6">
        <f>'dane po Vs'!S12</f>
        <v>0.28999999999999998</v>
      </c>
      <c r="T11" s="5">
        <f>'dane po Vs'!T12</f>
        <v>24.9</v>
      </c>
      <c r="U11" s="5">
        <f>'dane po Vs'!U12</f>
        <v>18.100000000000001</v>
      </c>
      <c r="V11" s="6">
        <f>'dane po Vs'!V12</f>
        <v>444.2</v>
      </c>
      <c r="W11" s="9">
        <f>((B11-$B$30)^2+(C11-$C$30)^2+(D11-$D$30)^2+(E11-$E$30)^2+(F11-$F$30)^2+(G11-$G$30)^2+(H11-$H$30)^2+(I11-$I$30)^2+(J11-$J$30)^2+(K11-$K$30)^2+(L11-$L$30)^2+(M11-$M$30)^2+(N11-$N$30)^2+(O11-$O$30)^2+(P11-$P$30)^2+(Q11-$Q$30)^2+(R11-$R$30)^2+(S11-$S$30)^2+(T11-$T$30)^2+(U11-$U$30)^2+(V11-$V$30)^2)^(0.5)</f>
        <v>950.79368222767584</v>
      </c>
      <c r="X11" s="9">
        <f>1-(W11/$AD$2)</f>
        <v>-0.14742365698518145</v>
      </c>
      <c r="Y11" s="6" t="str">
        <f t="shared" si="1"/>
        <v>Francja</v>
      </c>
      <c r="Z11" s="10">
        <v>0</v>
      </c>
      <c r="AA11" s="6">
        <f t="shared" si="0"/>
        <v>-0.14742365698518145</v>
      </c>
      <c r="AB11" s="6" t="s">
        <v>165</v>
      </c>
      <c r="AC11" s="6" t="s">
        <v>165</v>
      </c>
      <c r="AD11" s="6" t="s">
        <v>165</v>
      </c>
    </row>
    <row r="12" spans="1:30" x14ac:dyDescent="0.2">
      <c r="A12" s="6" t="str">
        <f>'dane po Vs'!A13</f>
        <v>Grecja</v>
      </c>
      <c r="B12" s="6">
        <f>'dane po Vs'!B13</f>
        <v>27</v>
      </c>
      <c r="C12" s="6">
        <f>'dane po Vs'!C13</f>
        <v>110.3</v>
      </c>
      <c r="D12" s="5">
        <f>'dane po Vs'!D13</f>
        <v>246</v>
      </c>
      <c r="E12" s="5">
        <f>'dane po Vs'!E13</f>
        <v>62.2</v>
      </c>
      <c r="F12" s="5">
        <f>'dane po Vs'!F13</f>
        <v>12.8</v>
      </c>
      <c r="G12" s="5">
        <f>'dane po Vs'!G13</f>
        <v>5.8</v>
      </c>
      <c r="H12" s="5">
        <f>'dane po Vs'!H13</f>
        <v>24.2</v>
      </c>
      <c r="I12" s="5">
        <f>'dane po Vs'!I13</f>
        <v>12.3</v>
      </c>
      <c r="J12" s="5">
        <f>'dane po Vs'!J13</f>
        <v>2</v>
      </c>
      <c r="K12" s="5">
        <f>'dane po Vs'!K13</f>
        <v>482</v>
      </c>
      <c r="L12" s="6">
        <f>'dane po Vs'!L13</f>
        <v>15</v>
      </c>
      <c r="M12" s="6">
        <f>'dane po Vs'!M13</f>
        <v>12.8</v>
      </c>
      <c r="N12" s="6">
        <f>'dane po Vs'!N13</f>
        <v>7.36</v>
      </c>
      <c r="O12" s="6">
        <f>'dane po Vs'!O13</f>
        <v>0.40624999999999994</v>
      </c>
      <c r="P12" s="6">
        <f>'dane po Vs'!P13</f>
        <v>3.65</v>
      </c>
      <c r="Q12" s="6">
        <f>'dane po Vs'!Q13</f>
        <v>61</v>
      </c>
      <c r="R12" s="6">
        <f>'dane po Vs'!R13</f>
        <v>1</v>
      </c>
      <c r="S12" s="6">
        <f>'dane po Vs'!S13</f>
        <v>0.23</v>
      </c>
      <c r="T12" s="5">
        <f>'dane po Vs'!T13</f>
        <v>58.3</v>
      </c>
      <c r="U12" s="5">
        <f>'dane po Vs'!U13</f>
        <v>35.700000000000003</v>
      </c>
      <c r="V12" s="6">
        <f>'dane po Vs'!V13</f>
        <v>145.53229055046864</v>
      </c>
      <c r="W12" s="9">
        <f>((B12-$B$30)^2+(C12-$C$30)^2+(D12-$D$30)^2+(E12-$E$30)^2+(F12-$F$30)^2+(G12-$G$30)^2+(H12-$H$30)^2+(I12-$I$30)^2+(J12-$J$30)^2+(K12-$K$30)^2+(L12-$L$30)^2+(M12-$M$30)^2+(N12-$N$30)^2+(O12-$O$30)^2+(P12-$P$30)^2+(Q12-$Q$30)^2+(R12-$R$30)^2+(S12-$S$30)^2+(T12-$T$30)^2+(U12-$U$30)^2+(V12-$V$30)^2)^(0.5)</f>
        <v>528.97068819933645</v>
      </c>
      <c r="X12" s="9">
        <f>1-(W12/$AD$2)</f>
        <v>0.36163492370965244</v>
      </c>
      <c r="Y12" s="6" t="str">
        <f t="shared" si="1"/>
        <v>Grecja</v>
      </c>
      <c r="Z12" s="10">
        <f t="shared" si="2"/>
        <v>0.36163492370965244</v>
      </c>
      <c r="AA12" s="6">
        <f t="shared" si="0"/>
        <v>0.36163492370965244</v>
      </c>
      <c r="AB12" s="6" t="s">
        <v>165</v>
      </c>
      <c r="AC12" s="6" t="s">
        <v>165</v>
      </c>
      <c r="AD12" s="6" t="s">
        <v>165</v>
      </c>
    </row>
    <row r="13" spans="1:30" x14ac:dyDescent="0.2">
      <c r="A13" s="6" t="str">
        <f>'dane po Vs'!A14</f>
        <v>Hiszpania</v>
      </c>
      <c r="B13" s="6">
        <f>'dane po Vs'!B14</f>
        <v>27</v>
      </c>
      <c r="C13" s="6">
        <f>'dane po Vs'!C14</f>
        <v>209.2</v>
      </c>
      <c r="D13" s="5">
        <f>'dane po Vs'!D14</f>
        <v>64</v>
      </c>
      <c r="E13" s="5">
        <f>'dane po Vs'!E14</f>
        <v>70.400000000000006</v>
      </c>
      <c r="F13" s="5">
        <f>'dane po Vs'!F14</f>
        <v>5.6</v>
      </c>
      <c r="G13" s="5">
        <f>'dane po Vs'!G14</f>
        <v>3.6</v>
      </c>
      <c r="H13" s="5">
        <f>'dane po Vs'!H14</f>
        <v>18.3</v>
      </c>
      <c r="I13" s="5">
        <f>'dane po Vs'!I14</f>
        <v>8.3000000000000007</v>
      </c>
      <c r="J13" s="5">
        <f>'dane po Vs'!J14</f>
        <v>0</v>
      </c>
      <c r="K13" s="5">
        <f>'dane po Vs'!K14</f>
        <v>454</v>
      </c>
      <c r="L13" s="6">
        <f>'dane po Vs'!L14</f>
        <v>15.3</v>
      </c>
      <c r="M13" s="6">
        <f>'dane po Vs'!M14</f>
        <v>135.1</v>
      </c>
      <c r="N13" s="6">
        <f>'dane po Vs'!N14</f>
        <v>6.85</v>
      </c>
      <c r="O13" s="6">
        <f>'dane po Vs'!O14</f>
        <v>0.25571428571428573</v>
      </c>
      <c r="P13" s="6">
        <f>'dane po Vs'!P14</f>
        <v>1.91</v>
      </c>
      <c r="Q13" s="6">
        <f>'dane po Vs'!Q14</f>
        <v>120</v>
      </c>
      <c r="R13" s="6">
        <f>'dane po Vs'!R14</f>
        <v>28.65</v>
      </c>
      <c r="S13" s="6">
        <f>'dane po Vs'!S14</f>
        <v>0.24</v>
      </c>
      <c r="T13" s="5">
        <f>'dane po Vs'!T14</f>
        <v>55.5</v>
      </c>
      <c r="U13" s="5">
        <f>'dane po Vs'!U14</f>
        <v>27.3</v>
      </c>
      <c r="V13" s="6">
        <f>'dane po Vs'!V14</f>
        <v>259.75</v>
      </c>
      <c r="W13" s="9">
        <f>((B13-$B$30)^2+(C13-$C$30)^2+(D13-$D$30)^2+(E13-$E$30)^2+(F13-$F$30)^2+(G13-$G$30)^2+(H13-$H$30)^2+(I13-$I$30)^2+(J13-$J$30)^2+(K13-$K$30)^2+(L13-$L$30)^2+(M13-$M$30)^2+(N13-$N$30)^2+(O13-$O$30)^2+(P13-$P$30)^2+(Q13-$Q$30)^2+(R13-$R$30)^2+(S13-$S$30)^2+(T13-$T$30)^2+(U13-$U$30)^2+(V13-$V$30)^2)^(0.5)</f>
        <v>317.42341553335098</v>
      </c>
      <c r="X13" s="9">
        <f>1-(W13/$AD$2)</f>
        <v>0.6169314720196164</v>
      </c>
      <c r="Y13" s="6" t="str">
        <f t="shared" si="1"/>
        <v>Hiszpania</v>
      </c>
      <c r="Z13" s="10">
        <f t="shared" si="2"/>
        <v>0.6169314720196164</v>
      </c>
      <c r="AA13" s="6">
        <f t="shared" si="0"/>
        <v>0.6169314720196164</v>
      </c>
      <c r="AB13" s="6" t="s">
        <v>165</v>
      </c>
      <c r="AC13" s="6" t="s">
        <v>165</v>
      </c>
      <c r="AD13" s="6" t="s">
        <v>165</v>
      </c>
    </row>
    <row r="14" spans="1:30" x14ac:dyDescent="0.2">
      <c r="A14" s="6" t="str">
        <f>'dane po Vs'!A15</f>
        <v>Holandia</v>
      </c>
      <c r="B14" s="6">
        <f>'dane po Vs'!B15</f>
        <v>13</v>
      </c>
      <c r="C14" s="6">
        <f>'dane po Vs'!C15</f>
        <v>135.69999999999999</v>
      </c>
      <c r="D14" s="5">
        <f>'dane po Vs'!D15</f>
        <v>2</v>
      </c>
      <c r="E14" s="5">
        <f>'dane po Vs'!E15</f>
        <v>25.7</v>
      </c>
      <c r="F14" s="5">
        <f>'dane po Vs'!F15</f>
        <v>1.8</v>
      </c>
      <c r="G14" s="5">
        <f>'dane po Vs'!G15</f>
        <v>1.6</v>
      </c>
      <c r="H14" s="5">
        <f>'dane po Vs'!H15</f>
        <v>24.1</v>
      </c>
      <c r="I14" s="5">
        <f>'dane po Vs'!I15</f>
        <v>10.1</v>
      </c>
      <c r="J14" s="5">
        <f>'dane po Vs'!J15</f>
        <v>5</v>
      </c>
      <c r="K14" s="5">
        <f>'dane po Vs'!K15</f>
        <v>526</v>
      </c>
      <c r="L14" s="6">
        <f>'dane po Vs'!L15</f>
        <v>4.8</v>
      </c>
      <c r="M14" s="6">
        <f>'dane po Vs'!M15</f>
        <v>0.4</v>
      </c>
      <c r="N14" s="6">
        <f>'dane po Vs'!N15</f>
        <v>2.65</v>
      </c>
      <c r="O14" s="6">
        <f>'dane po Vs'!O15</f>
        <v>0.30333333333333329</v>
      </c>
      <c r="P14" s="6">
        <f>'dane po Vs'!P15</f>
        <v>3.3</v>
      </c>
      <c r="Q14" s="6">
        <f>'dane po Vs'!Q15</f>
        <v>96</v>
      </c>
      <c r="R14" s="6">
        <f>'dane po Vs'!R15</f>
        <v>13.98</v>
      </c>
      <c r="S14" s="6">
        <f>'dane po Vs'!S15</f>
        <v>0.24</v>
      </c>
      <c r="T14" s="5">
        <f>'dane po Vs'!T15</f>
        <v>13.2</v>
      </c>
      <c r="U14" s="5">
        <f>'dane po Vs'!U15</f>
        <v>15.9</v>
      </c>
      <c r="V14" s="6">
        <f>'dane po Vs'!V15</f>
        <v>130.75</v>
      </c>
      <c r="W14" s="9">
        <f>((B14-$B$30)^2+(C14-$C$30)^2+(D14-$D$30)^2+(E14-$E$30)^2+(F14-$F$30)^2+(G14-$G$30)^2+(H14-$H$30)^2+(I14-$I$30)^2+(J14-$J$30)^2+(K14-$K$30)^2+(L14-$L$30)^2+(M14-$M$30)^2+(N14-$N$30)^2+(O14-$O$30)^2+(P14-$P$30)^2+(Q14-$Q$30)^2+(R14-$R$30)^2+(S14-$S$30)^2+(T14-$T$30)^2+(U14-$U$30)^2+(V14-$V$30)^2)^(0.5)</f>
        <v>491.67696588665501</v>
      </c>
      <c r="X14" s="9">
        <f>1-(W14/$AD$2)</f>
        <v>0.40664121691339705</v>
      </c>
      <c r="Y14" s="6" t="str">
        <f t="shared" si="1"/>
        <v>Holandia</v>
      </c>
      <c r="Z14" s="10">
        <f t="shared" si="2"/>
        <v>0.40664121691339705</v>
      </c>
      <c r="AA14" s="6">
        <f t="shared" si="0"/>
        <v>0.40664121691339705</v>
      </c>
      <c r="AB14" s="6" t="s">
        <v>165</v>
      </c>
      <c r="AC14" s="6" t="s">
        <v>165</v>
      </c>
      <c r="AD14" s="6" t="s">
        <v>165</v>
      </c>
    </row>
    <row r="15" spans="1:30" x14ac:dyDescent="0.2">
      <c r="A15" s="6" t="str">
        <f>'dane po Vs'!A16</f>
        <v>Irlandia</v>
      </c>
      <c r="B15" s="6">
        <f>'dane po Vs'!B16</f>
        <v>13</v>
      </c>
      <c r="C15" s="6">
        <f>'dane po Vs'!C16</f>
        <v>180.8</v>
      </c>
      <c r="D15" s="5">
        <f>'dane po Vs'!D16</f>
        <v>67</v>
      </c>
      <c r="E15" s="5">
        <f>'dane po Vs'!E16</f>
        <v>89.1</v>
      </c>
      <c r="F15" s="5">
        <f>'dane po Vs'!F16</f>
        <v>5.5</v>
      </c>
      <c r="G15" s="5">
        <f>'dane po Vs'!G16</f>
        <v>5.5</v>
      </c>
      <c r="H15" s="5">
        <f>'dane po Vs'!H16</f>
        <v>9.4</v>
      </c>
      <c r="I15" s="5">
        <f>'dane po Vs'!I16</f>
        <v>21.8</v>
      </c>
      <c r="J15" s="5">
        <f>'dane po Vs'!J16</f>
        <v>4</v>
      </c>
      <c r="K15" s="5">
        <f>'dane po Vs'!K16</f>
        <v>582</v>
      </c>
      <c r="L15" s="6">
        <f>'dane po Vs'!L16</f>
        <v>7.7</v>
      </c>
      <c r="M15" s="6">
        <f>'dane po Vs'!M16</f>
        <v>13.5</v>
      </c>
      <c r="N15" s="6">
        <f>'dane po Vs'!N16</f>
        <v>1.2</v>
      </c>
      <c r="O15" s="6">
        <f>'dane po Vs'!O16</f>
        <v>0.40624999999999994</v>
      </c>
      <c r="P15" s="6">
        <f>'dane po Vs'!P16</f>
        <v>2.46</v>
      </c>
      <c r="Q15" s="6">
        <f>'dane po Vs'!Q16</f>
        <v>96</v>
      </c>
      <c r="R15" s="6">
        <f>'dane po Vs'!R16</f>
        <v>2</v>
      </c>
      <c r="S15" s="6">
        <f>'dane po Vs'!S16</f>
        <v>7.0000000000000007E-2</v>
      </c>
      <c r="T15" s="5">
        <f>'dane po Vs'!T16</f>
        <v>26.7</v>
      </c>
      <c r="U15" s="5">
        <f>'dane po Vs'!U16</f>
        <v>29.9</v>
      </c>
      <c r="V15" s="6">
        <f>'dane po Vs'!V16</f>
        <v>16.2</v>
      </c>
      <c r="W15" s="9">
        <f>((B15-$B$30)^2+(C15-$C$30)^2+(D15-$D$30)^2+(E15-$E$30)^2+(F15-$F$30)^2+(G15-$G$30)^2+(H15-$H$30)^2+(I15-$I$30)^2+(J15-$J$30)^2+(K15-$K$30)^2+(L15-$L$30)^2+(M15-$M$30)^2+(N15-$N$30)^2+(O15-$O$30)^2+(P15-$P$30)^2+(Q15-$Q$30)^2+(R15-$R$30)^2+(S15-$S$30)^2+(T15-$T$30)^2+(U15-$U$30)^2+(V15-$V$30)^2)^(0.5)</f>
        <v>603.42398477873746</v>
      </c>
      <c r="X15" s="9">
        <f>1-(W15/$AD$2)</f>
        <v>0.27178422798817858</v>
      </c>
      <c r="Y15" s="6" t="str">
        <f t="shared" si="1"/>
        <v>Irlandia</v>
      </c>
      <c r="Z15" s="10">
        <f t="shared" si="2"/>
        <v>0.27178422798817858</v>
      </c>
      <c r="AA15" s="6">
        <f t="shared" si="0"/>
        <v>0.27178422798817858</v>
      </c>
      <c r="AB15" s="6" t="s">
        <v>165</v>
      </c>
      <c r="AC15" s="6" t="s">
        <v>165</v>
      </c>
      <c r="AD15" s="6" t="s">
        <v>165</v>
      </c>
    </row>
    <row r="16" spans="1:30" x14ac:dyDescent="0.2">
      <c r="A16" s="6" t="str">
        <f>'dane po Vs'!A17</f>
        <v>Litwa</v>
      </c>
      <c r="B16" s="6">
        <f>'dane po Vs'!B17</f>
        <v>12</v>
      </c>
      <c r="C16" s="6">
        <f>'dane po Vs'!C17</f>
        <v>109.7</v>
      </c>
      <c r="D16" s="5">
        <f>'dane po Vs'!D17</f>
        <v>116</v>
      </c>
      <c r="E16" s="5">
        <f>'dane po Vs'!E17</f>
        <v>78.3</v>
      </c>
      <c r="F16" s="5">
        <f>'dane po Vs'!F17</f>
        <v>6.4</v>
      </c>
      <c r="G16" s="5">
        <f>'dane po Vs'!G17</f>
        <v>8.9</v>
      </c>
      <c r="H16" s="5">
        <f>'dane po Vs'!H17</f>
        <v>14.1</v>
      </c>
      <c r="I16" s="5">
        <f>'dane po Vs'!I17</f>
        <v>15.7</v>
      </c>
      <c r="J16" s="5">
        <f>'dane po Vs'!J17</f>
        <v>2</v>
      </c>
      <c r="K16" s="5">
        <f>'dane po Vs'!K17</f>
        <v>433</v>
      </c>
      <c r="L16" s="6">
        <f>'dane po Vs'!L17</f>
        <v>22.7</v>
      </c>
      <c r="M16" s="6">
        <f>'dane po Vs'!M17</f>
        <v>11.1</v>
      </c>
      <c r="N16" s="6">
        <f>'dane po Vs'!N17</f>
        <v>5.74</v>
      </c>
      <c r="O16" s="6">
        <f>'dane po Vs'!O17</f>
        <v>0.39874999999999999</v>
      </c>
      <c r="P16" s="6">
        <f>'dane po Vs'!P17</f>
        <v>1.68</v>
      </c>
      <c r="Q16" s="6">
        <f>'dane po Vs'!Q17</f>
        <v>63</v>
      </c>
      <c r="R16" s="6">
        <f>'dane po Vs'!R17</f>
        <v>1</v>
      </c>
      <c r="S16" s="6">
        <f>'dane po Vs'!S17</f>
        <v>0.19</v>
      </c>
      <c r="T16" s="5">
        <f>'dane po Vs'!T17</f>
        <v>21.9</v>
      </c>
      <c r="U16" s="5">
        <f>'dane po Vs'!U17</f>
        <v>30.8</v>
      </c>
      <c r="V16" s="6">
        <f>'dane po Vs'!V17</f>
        <v>38.200000000000003</v>
      </c>
      <c r="W16" s="9">
        <f>((B16-$B$30)^2+(C16-$C$30)^2+(D16-$D$30)^2+(E16-$E$30)^2+(F16-$F$30)^2+(G16-$G$30)^2+(H16-$H$30)^2+(I16-$I$30)^2+(J16-$J$30)^2+(K16-$K$30)^2+(L16-$L$30)^2+(M16-$M$30)^2+(N16-$N$30)^2+(O16-$O$30)^2+(P16-$P$30)^2+(Q16-$Q$30)^2+(R16-$R$30)^2+(S16-$S$30)^2+(T16-$T$30)^2+(U16-$U$30)^2+(V16-$V$30)^2)^(0.5)</f>
        <v>536.30703689677614</v>
      </c>
      <c r="X16" s="9">
        <f>1-(W16/$AD$2)</f>
        <v>0.35278137303016976</v>
      </c>
      <c r="Y16" s="6" t="str">
        <f t="shared" si="1"/>
        <v>Litwa</v>
      </c>
      <c r="Z16" s="10">
        <f t="shared" si="2"/>
        <v>0.35278137303016976</v>
      </c>
      <c r="AA16" s="6">
        <f t="shared" si="0"/>
        <v>0.35278137303016976</v>
      </c>
      <c r="AB16" s="6" t="s">
        <v>165</v>
      </c>
      <c r="AC16" s="6" t="s">
        <v>165</v>
      </c>
      <c r="AD16" s="6" t="s">
        <v>165</v>
      </c>
    </row>
    <row r="17" spans="1:30" x14ac:dyDescent="0.2">
      <c r="A17" s="6" t="str">
        <f>'dane po Vs'!A18</f>
        <v>Luksemburg</v>
      </c>
      <c r="B17" s="6">
        <f>'dane po Vs'!B18</f>
        <v>18</v>
      </c>
      <c r="C17" s="6">
        <f>'dane po Vs'!C18</f>
        <v>136.5</v>
      </c>
      <c r="D17" s="5">
        <f>'dane po Vs'!D18</f>
        <v>75</v>
      </c>
      <c r="E17" s="5">
        <f>'dane po Vs'!E18</f>
        <v>97.1</v>
      </c>
      <c r="F17" s="5">
        <f>'dane po Vs'!F18</f>
        <v>2.8</v>
      </c>
      <c r="G17" s="5">
        <f>'dane po Vs'!G18</f>
        <v>4</v>
      </c>
      <c r="H17" s="5">
        <f>'dane po Vs'!H18</f>
        <v>18.5</v>
      </c>
      <c r="I17" s="5">
        <f>'dane po Vs'!I18</f>
        <v>20.8</v>
      </c>
      <c r="J17" s="5">
        <f>'dane po Vs'!J18</f>
        <v>4</v>
      </c>
      <c r="K17" s="5">
        <f>'dane po Vs'!K18</f>
        <v>616</v>
      </c>
      <c r="L17" s="6">
        <f>'dane po Vs'!L18</f>
        <v>3.5</v>
      </c>
      <c r="M17" s="6">
        <f>'dane po Vs'!M18</f>
        <v>1.3</v>
      </c>
      <c r="N17" s="6">
        <f>'dane po Vs'!N18</f>
        <v>3.39</v>
      </c>
      <c r="O17" s="6">
        <f>'dane po Vs'!O18</f>
        <v>0.40624999999999994</v>
      </c>
      <c r="P17" s="6">
        <f>'dane po Vs'!P18</f>
        <v>2.16</v>
      </c>
      <c r="Q17" s="6">
        <f>'dane po Vs'!Q18</f>
        <v>114</v>
      </c>
      <c r="R17" s="6">
        <f>'dane po Vs'!R18</f>
        <v>3.26</v>
      </c>
      <c r="S17" s="6">
        <f>'dane po Vs'!S18</f>
        <v>0.38</v>
      </c>
      <c r="T17" s="5">
        <f>'dane po Vs'!T18</f>
        <v>16.899999999999999</v>
      </c>
      <c r="U17" s="5">
        <f>'dane po Vs'!U18</f>
        <v>19</v>
      </c>
      <c r="V17" s="6">
        <f>'dane po Vs'!V18</f>
        <v>9.64</v>
      </c>
      <c r="W17" s="9">
        <f>((B17-$B$30)^2+(C17-$C$30)^2+(D17-$D$30)^2+(E17-$E$30)^2+(F17-$F$30)^2+(G17-$G$30)^2+(H17-$H$30)^2+(I17-$I$30)^2+(J17-$J$30)^2+(K17-$K$30)^2+(L17-$L$30)^2+(M17-$M$30)^2+(N17-$N$30)^2+(O17-$O$30)^2+(P17-$P$30)^2+(Q17-$Q$30)^2+(R17-$R$30)^2+(S17-$S$30)^2+(T17-$T$30)^2+(U17-$U$30)^2+(V17-$V$30)^2)^(0.5)</f>
        <v>634.24146490611122</v>
      </c>
      <c r="X17" s="9">
        <f>1-(W17/$AD$2)</f>
        <v>0.23459350364094644</v>
      </c>
      <c r="Y17" s="6" t="str">
        <f t="shared" si="1"/>
        <v>Luksemburg</v>
      </c>
      <c r="Z17" s="10">
        <f t="shared" si="2"/>
        <v>0.23459350364094644</v>
      </c>
      <c r="AA17" s="6">
        <f t="shared" si="0"/>
        <v>0.23459350364094644</v>
      </c>
      <c r="AB17" s="6" t="s">
        <v>165</v>
      </c>
      <c r="AC17" s="6" t="s">
        <v>165</v>
      </c>
      <c r="AD17" s="6" t="s">
        <v>165</v>
      </c>
    </row>
    <row r="18" spans="1:30" x14ac:dyDescent="0.2">
      <c r="A18" s="6" t="str">
        <f>'dane po Vs'!A19</f>
        <v>Łotwa</v>
      </c>
      <c r="B18" s="6">
        <f>'dane po Vs'!B19</f>
        <v>12</v>
      </c>
      <c r="C18" s="6">
        <f>'dane po Vs'!C19</f>
        <v>136.80000000000001</v>
      </c>
      <c r="D18" s="5">
        <f>'dane po Vs'!D19</f>
        <v>1</v>
      </c>
      <c r="E18" s="5">
        <f>'dane po Vs'!E19</f>
        <v>55.9</v>
      </c>
      <c r="F18" s="5">
        <f>'dane po Vs'!F19</f>
        <v>2</v>
      </c>
      <c r="G18" s="5">
        <f>'dane po Vs'!G19</f>
        <v>11.3</v>
      </c>
      <c r="H18" s="5">
        <f>'dane po Vs'!H19</f>
        <v>14.8</v>
      </c>
      <c r="I18" s="5">
        <f>'dane po Vs'!I19</f>
        <v>20.8</v>
      </c>
      <c r="J18" s="5">
        <f>'dane po Vs'!J19</f>
        <v>3</v>
      </c>
      <c r="K18" s="5">
        <f>'dane po Vs'!K19</f>
        <v>350</v>
      </c>
      <c r="L18" s="6">
        <f>'dane po Vs'!L19</f>
        <v>37.1</v>
      </c>
      <c r="M18" s="6">
        <f>'dane po Vs'!M19</f>
        <v>29.2</v>
      </c>
      <c r="N18" s="6">
        <f>'dane po Vs'!N19</f>
        <v>9.89</v>
      </c>
      <c r="O18" s="6">
        <f>'dane po Vs'!O19</f>
        <v>0.31374999999999997</v>
      </c>
      <c r="P18" s="6">
        <f>'dane po Vs'!P19</f>
        <v>3.36</v>
      </c>
      <c r="Q18" s="6">
        <f>'dane po Vs'!Q19</f>
        <v>43</v>
      </c>
      <c r="R18" s="6">
        <f>'dane po Vs'!R19</f>
        <v>3</v>
      </c>
      <c r="S18" s="6">
        <f>'dane po Vs'!S19</f>
        <v>0.18</v>
      </c>
      <c r="T18" s="5">
        <f>'dane po Vs'!T19</f>
        <v>23.2</v>
      </c>
      <c r="U18" s="5">
        <f>'dane po Vs'!U19</f>
        <v>35.1</v>
      </c>
      <c r="V18" s="6">
        <f>'dane po Vs'!V19</f>
        <v>25.5</v>
      </c>
      <c r="W18" s="9">
        <f>((B18-$B$30)^2+(C18-$C$30)^2+(D18-$D$30)^2+(E18-$E$30)^2+(F18-$F$30)^2+(G18-$G$30)^2+(H18-$H$30)^2+(I18-$I$30)^2+(J18-$J$30)^2+(K18-$K$30)^2+(L18-$L$30)^2+(M18-$M$30)^2+(N18-$N$30)^2+(O18-$O$30)^2+(P18-$P$30)^2+(Q18-$Q$30)^2+(R18-$R$30)^2+(S18-$S$30)^2+(T18-$T$30)^2+(U18-$U$30)^2+(V18-$V$30)^2)^(0.5)</f>
        <v>500.72122333689833</v>
      </c>
      <c r="X18" s="9">
        <f>1-(W18/$AD$2)</f>
        <v>0.39572655145836444</v>
      </c>
      <c r="Y18" s="6" t="str">
        <f t="shared" si="1"/>
        <v>Łotwa</v>
      </c>
      <c r="Z18" s="10">
        <f t="shared" si="2"/>
        <v>0.39572655145836444</v>
      </c>
      <c r="AA18" s="6">
        <f t="shared" si="0"/>
        <v>0.39572655145836444</v>
      </c>
      <c r="AB18" s="6" t="s">
        <v>165</v>
      </c>
      <c r="AC18" s="6" t="s">
        <v>165</v>
      </c>
      <c r="AD18" s="6" t="s">
        <v>165</v>
      </c>
    </row>
    <row r="19" spans="1:30" x14ac:dyDescent="0.2">
      <c r="A19" s="6" t="str">
        <f>'dane po Vs'!A20</f>
        <v>Malta</v>
      </c>
      <c r="B19" s="6">
        <f>'dane po Vs'!B20</f>
        <v>13</v>
      </c>
      <c r="C19" s="6">
        <f>'dane po Vs'!C20</f>
        <v>126.3</v>
      </c>
      <c r="D19" s="5">
        <f>'dane po Vs'!D20</f>
        <v>231.76190476190473</v>
      </c>
      <c r="E19" s="5">
        <f>'dane po Vs'!E20</f>
        <v>104.1</v>
      </c>
      <c r="F19" s="5">
        <f>'dane po Vs'!F20</f>
        <v>11.8</v>
      </c>
      <c r="G19" s="5">
        <f>'dane po Vs'!G20</f>
        <v>3</v>
      </c>
      <c r="H19" s="5">
        <f>'dane po Vs'!H20</f>
        <v>31.2</v>
      </c>
      <c r="I19" s="5">
        <f>'dane po Vs'!I20</f>
        <v>9</v>
      </c>
      <c r="J19" s="5">
        <f>'dane po Vs'!J20</f>
        <v>30</v>
      </c>
      <c r="K19" s="5">
        <f>'dane po Vs'!K20</f>
        <v>579</v>
      </c>
      <c r="L19" s="6">
        <f>'dane po Vs'!L20</f>
        <v>3.7</v>
      </c>
      <c r="M19" s="6">
        <f>'dane po Vs'!M20</f>
        <v>0.1</v>
      </c>
      <c r="N19" s="6">
        <f>'dane po Vs'!N20</f>
        <v>0.06</v>
      </c>
      <c r="O19" s="6">
        <f>'dane po Vs'!O20</f>
        <v>0.40624999999999994</v>
      </c>
      <c r="P19" s="6">
        <f>'dane po Vs'!P20</f>
        <v>2.69</v>
      </c>
      <c r="Q19" s="6">
        <f>'dane po Vs'!Q20</f>
        <v>68</v>
      </c>
      <c r="R19" s="6">
        <f>'dane po Vs'!R20</f>
        <v>0</v>
      </c>
      <c r="S19" s="6">
        <f>'dane po Vs'!S20</f>
        <v>7.0000000000000007E-2</v>
      </c>
      <c r="T19" s="5">
        <f>'dane po Vs'!T20</f>
        <v>13.7</v>
      </c>
      <c r="U19" s="5">
        <f>'dane po Vs'!U20</f>
        <v>24</v>
      </c>
      <c r="V19" s="6">
        <f>'dane po Vs'!V20</f>
        <v>143.91419305977459</v>
      </c>
      <c r="W19" s="9">
        <f>((B19-$B$30)^2+(C19-$C$30)^2+(D19-$D$30)^2+(E19-$E$30)^2+(F19-$F$30)^2+(G19-$G$30)^2+(H19-$H$30)^2+(I19-$I$30)^2+(J19-$J$30)^2+(K19-$K$30)^2+(L19-$L$30)^2+(M19-$M$30)^2+(N19-$N$30)^2+(O19-$O$30)^2+(P19-$P$30)^2+(Q19-$Q$30)^2+(R19-$R$30)^2+(S19-$S$30)^2+(T19-$T$30)^2+(U19-$U$30)^2+(V19-$V$30)^2)^(0.5)</f>
        <v>579.80109300936863</v>
      </c>
      <c r="X19" s="9">
        <f>1-(W19/$AD$2)</f>
        <v>0.3002924789044733</v>
      </c>
      <c r="Y19" s="6" t="str">
        <f t="shared" si="1"/>
        <v>Malta</v>
      </c>
      <c r="Z19" s="10">
        <f t="shared" si="2"/>
        <v>0.3002924789044733</v>
      </c>
      <c r="AA19" s="6">
        <f t="shared" si="0"/>
        <v>0.3002924789044733</v>
      </c>
      <c r="AB19" s="6" t="s">
        <v>165</v>
      </c>
      <c r="AC19" s="6" t="s">
        <v>165</v>
      </c>
      <c r="AD19" s="6" t="s">
        <v>165</v>
      </c>
    </row>
    <row r="20" spans="1:30" x14ac:dyDescent="0.2">
      <c r="A20" s="6" t="str">
        <f>'dane po Vs'!A21</f>
        <v>Niemcy</v>
      </c>
      <c r="B20" s="6">
        <f>'dane po Vs'!B21</f>
        <v>15</v>
      </c>
      <c r="C20" s="6">
        <f>'dane po Vs'!C21</f>
        <v>126.9</v>
      </c>
      <c r="D20" s="5">
        <f>'dane po Vs'!D21</f>
        <v>668</v>
      </c>
      <c r="E20" s="5">
        <f>'dane po Vs'!E21</f>
        <v>62.7</v>
      </c>
      <c r="F20" s="5">
        <f>'dane po Vs'!F21</f>
        <v>4.5999999999999996</v>
      </c>
      <c r="G20" s="5">
        <f>'dane po Vs'!G21</f>
        <v>2.8</v>
      </c>
      <c r="H20" s="5">
        <f>'dane po Vs'!H21</f>
        <v>26.1</v>
      </c>
      <c r="I20" s="5">
        <f>'dane po Vs'!I21</f>
        <v>16.3</v>
      </c>
      <c r="J20" s="5">
        <f>'dane po Vs'!J21</f>
        <v>-1</v>
      </c>
      <c r="K20" s="5">
        <f>'dane po Vs'!K21</f>
        <v>615</v>
      </c>
      <c r="L20" s="6">
        <f>'dane po Vs'!L21</f>
        <v>12.4</v>
      </c>
      <c r="M20" s="6">
        <f>'dane po Vs'!M21</f>
        <v>29.1</v>
      </c>
      <c r="N20" s="6">
        <f>'dane po Vs'!N21</f>
        <v>6.04</v>
      </c>
      <c r="O20" s="6">
        <f>'dane po Vs'!O21</f>
        <v>0.47799999999999992</v>
      </c>
      <c r="P20" s="6">
        <f>'dane po Vs'!P21</f>
        <v>2.0499999999999998</v>
      </c>
      <c r="Q20" s="6">
        <f>'dane po Vs'!Q21</f>
        <v>138</v>
      </c>
      <c r="R20" s="6">
        <f>'dane po Vs'!R21</f>
        <v>92.65</v>
      </c>
      <c r="S20" s="6">
        <f>'dane po Vs'!S21</f>
        <v>0.42</v>
      </c>
      <c r="T20" s="5">
        <f>'dane po Vs'!T21</f>
        <v>7.8</v>
      </c>
      <c r="U20" s="5">
        <f>'dane po Vs'!U21</f>
        <v>20.3</v>
      </c>
      <c r="V20" s="6">
        <f>'dane po Vs'!V21</f>
        <v>410.24285714285713</v>
      </c>
      <c r="W20" s="9">
        <f>((B20-$B$30)^2+(C20-$C$30)^2+(D20-$D$30)^2+(E20-$E$30)^2+(F20-$F$30)^2+(G20-$G$30)^2+(H20-$H$30)^2+(I20-$I$30)^2+(J20-$J$30)^2+(K20-$K$30)^2+(L20-$L$30)^2+(M20-$M$30)^2+(N20-$N$30)^2+(O20-$O$30)^2+(P20-$P$30)^2+(Q20-$Q$30)^2+(R20-$R$30)^2+(S20-$S$30)^2+(T20-$T$30)^2+(U20-$U$30)^2+(V20-$V$30)^2)^(0.5)</f>
        <v>793.11370552026335</v>
      </c>
      <c r="X20" s="9">
        <f>1-(W20/$AD$2)</f>
        <v>4.2865507624174071E-2</v>
      </c>
      <c r="Y20" s="6" t="str">
        <f t="shared" si="1"/>
        <v>Niemcy</v>
      </c>
      <c r="Z20" s="10">
        <f t="shared" si="2"/>
        <v>4.2865507624174071E-2</v>
      </c>
      <c r="AA20" s="6">
        <f t="shared" si="0"/>
        <v>4.2865507624174071E-2</v>
      </c>
      <c r="AB20" s="6" t="s">
        <v>165</v>
      </c>
      <c r="AC20" s="6" t="s">
        <v>165</v>
      </c>
      <c r="AD20" s="6" t="s">
        <v>165</v>
      </c>
    </row>
    <row r="21" spans="1:30" x14ac:dyDescent="0.2">
      <c r="A21" s="6" t="str">
        <f>'dane po Vs'!A22</f>
        <v>Polska</v>
      </c>
      <c r="B21" s="6">
        <f>'dane po Vs'!B22</f>
        <v>20</v>
      </c>
      <c r="C21" s="6">
        <f>'dane po Vs'!C22</f>
        <v>130.5</v>
      </c>
      <c r="D21" s="5">
        <f>'dane po Vs'!D22</f>
        <v>231.76190476190473</v>
      </c>
      <c r="E21" s="5">
        <f>'dane po Vs'!E22</f>
        <v>25.6</v>
      </c>
      <c r="F21" s="5">
        <f>'dane po Vs'!F22</f>
        <v>20</v>
      </c>
      <c r="G21" s="5">
        <f>'dane po Vs'!G22</f>
        <v>6.2</v>
      </c>
      <c r="H21" s="5">
        <f>'dane po Vs'!H22</f>
        <v>14</v>
      </c>
      <c r="I21" s="5">
        <f>'dane po Vs'!I22</f>
        <v>17.3</v>
      </c>
      <c r="J21" s="5">
        <f>'dane po Vs'!J22</f>
        <v>4</v>
      </c>
      <c r="K21" s="5">
        <f>'dane po Vs'!K22</f>
        <v>297</v>
      </c>
      <c r="L21" s="6">
        <f>'dane po Vs'!L22</f>
        <v>11.4</v>
      </c>
      <c r="M21" s="6">
        <f>'dane po Vs'!M22</f>
        <v>59.4</v>
      </c>
      <c r="N21" s="6">
        <f>'dane po Vs'!N22</f>
        <v>4.6500000000000004</v>
      </c>
      <c r="O21" s="6">
        <f>'dane po Vs'!O22</f>
        <v>0.80625000000000002</v>
      </c>
      <c r="P21" s="6">
        <f>'dane po Vs'!P22</f>
        <v>2.41</v>
      </c>
      <c r="Q21" s="6">
        <f>'dane po Vs'!Q22</f>
        <v>30</v>
      </c>
      <c r="R21" s="6">
        <f>'dane po Vs'!R22</f>
        <v>34.5</v>
      </c>
      <c r="S21" s="6">
        <f>'dane po Vs'!S22</f>
        <v>0.23</v>
      </c>
      <c r="T21" s="5">
        <f>'dane po Vs'!T22</f>
        <v>27.3</v>
      </c>
      <c r="U21" s="5">
        <f>'dane po Vs'!U22</f>
        <v>25.8</v>
      </c>
      <c r="V21" s="6">
        <f>'dane po Vs'!V22</f>
        <v>442.83333333333331</v>
      </c>
      <c r="W21" s="9">
        <f>((B21-$B$30)^2+(C21-$C$30)^2+(D21-$D$30)^2+(E21-$E$30)^2+(F21-$F$30)^2+(G21-$G$30)^2+(H21-$H$30)^2+(I21-$I$30)^2+(J21-$J$30)^2+(K21-$K$30)^2+(L21-$L$30)^2+(M21-$M$30)^2+(N21-$N$30)^2+(O21-$O$30)^2+(P21-$P$30)^2+(Q21-$Q$30)^2+(R21-$R$30)^2+(S21-$S$30)^2+(T21-$T$30)^2+(U21-$U$30)^2+(V21-$V$30)^2)^(0.5)</f>
        <v>329.72733930157199</v>
      </c>
      <c r="X21" s="9">
        <f>1-(W21/$AD$2)</f>
        <v>0.60208302122604196</v>
      </c>
      <c r="Y21" s="6" t="str">
        <f t="shared" si="1"/>
        <v>Polska</v>
      </c>
      <c r="Z21" s="10">
        <f t="shared" si="2"/>
        <v>0.60208302122604196</v>
      </c>
      <c r="AA21" s="6">
        <f t="shared" si="0"/>
        <v>0.60208302122604196</v>
      </c>
      <c r="AB21" s="6" t="s">
        <v>165</v>
      </c>
      <c r="AC21" s="6" t="s">
        <v>165</v>
      </c>
      <c r="AD21" s="6" t="s">
        <v>165</v>
      </c>
    </row>
    <row r="22" spans="1:30" x14ac:dyDescent="0.2">
      <c r="A22" s="6" t="str">
        <f>'dane po Vs'!A23</f>
        <v>Portugalia</v>
      </c>
      <c r="B22" s="6">
        <f>'dane po Vs'!B23</f>
        <v>21</v>
      </c>
      <c r="C22" s="6">
        <f>'dane po Vs'!C23</f>
        <v>137.9</v>
      </c>
      <c r="D22" s="5">
        <f>'dane po Vs'!D23</f>
        <v>195</v>
      </c>
      <c r="E22" s="5">
        <f>'dane po Vs'!E23</f>
        <v>72.400000000000006</v>
      </c>
      <c r="F22" s="5">
        <f>'dane po Vs'!F23</f>
        <v>5.2</v>
      </c>
      <c r="G22" s="5">
        <f>'dane po Vs'!G23</f>
        <v>5.7</v>
      </c>
      <c r="H22" s="5">
        <f>'dane po Vs'!H23</f>
        <v>22.7</v>
      </c>
      <c r="I22" s="5">
        <f>'dane po Vs'!I23</f>
        <v>14</v>
      </c>
      <c r="J22" s="5">
        <f>'dane po Vs'!J23</f>
        <v>4</v>
      </c>
      <c r="K22" s="5">
        <f>'dane po Vs'!K23</f>
        <v>440</v>
      </c>
      <c r="L22" s="6">
        <f>'dane po Vs'!L23</f>
        <v>25.7</v>
      </c>
      <c r="M22" s="6">
        <f>'dane po Vs'!M23</f>
        <v>78</v>
      </c>
      <c r="N22" s="6">
        <f>'dane po Vs'!N23</f>
        <v>5.31</v>
      </c>
      <c r="O22" s="6">
        <f>'dane po Vs'!O23</f>
        <v>0.2475</v>
      </c>
      <c r="P22" s="6">
        <f>'dane po Vs'!P23</f>
        <v>2.21</v>
      </c>
      <c r="Q22" s="6">
        <f>'dane po Vs'!Q23</f>
        <v>81</v>
      </c>
      <c r="R22" s="6">
        <f>'dane po Vs'!R23</f>
        <v>1</v>
      </c>
      <c r="S22" s="6">
        <f>'dane po Vs'!S23</f>
        <v>0.09</v>
      </c>
      <c r="T22" s="5">
        <f>'dane po Vs'!T23</f>
        <v>38.1</v>
      </c>
      <c r="U22" s="5">
        <f>'dane po Vs'!U23</f>
        <v>27.5</v>
      </c>
      <c r="V22" s="6">
        <f>'dane po Vs'!V23</f>
        <v>95.699999999999989</v>
      </c>
      <c r="W22" s="9">
        <f>((B22-$B$30)^2+(C22-$C$30)^2+(D22-$D$30)^2+(E22-$E$30)^2+(F22-$F$30)^2+(G22-$G$30)^2+(H22-$H$30)^2+(I22-$I$30)^2+(J22-$J$30)^2+(K22-$K$30)^2+(L22-$L$30)^2+(M22-$M$30)^2+(N22-$N$30)^2+(O22-$O$30)^2+(P22-$P$30)^2+(Q22-$Q$30)^2+(R22-$R$30)^2+(S22-$S$30)^2+(T22-$T$30)^2+(U22-$U$30)^2+(V22-$V$30)^2)^(0.5)</f>
        <v>489.35508499867711</v>
      </c>
      <c r="X22" s="9">
        <f>1-(W22/$AD$2)</f>
        <v>0.40944327703365946</v>
      </c>
      <c r="Y22" s="6" t="str">
        <f t="shared" si="1"/>
        <v>Portugalia</v>
      </c>
      <c r="Z22" s="10">
        <f t="shared" si="2"/>
        <v>0.40944327703365946</v>
      </c>
      <c r="AA22" s="6">
        <f t="shared" si="0"/>
        <v>0.40944327703365946</v>
      </c>
      <c r="AB22" s="6" t="s">
        <v>165</v>
      </c>
      <c r="AC22" s="6" t="s">
        <v>165</v>
      </c>
      <c r="AD22" s="6" t="s">
        <v>165</v>
      </c>
    </row>
    <row r="23" spans="1:30" x14ac:dyDescent="0.2">
      <c r="A23" s="6" t="str">
        <f>'dane po Vs'!A24</f>
        <v>Rumunia</v>
      </c>
      <c r="B23" s="6">
        <f>'dane po Vs'!B24</f>
        <v>23</v>
      </c>
      <c r="C23" s="6">
        <f>'dane po Vs'!C24</f>
        <v>63.4</v>
      </c>
      <c r="D23" s="5">
        <f>'dane po Vs'!D24</f>
        <v>195</v>
      </c>
      <c r="E23" s="5">
        <f>'dane po Vs'!E24</f>
        <v>18.5</v>
      </c>
      <c r="F23" s="5">
        <f>'dane po Vs'!F24</f>
        <v>10.1</v>
      </c>
      <c r="G23" s="5">
        <f>'dane po Vs'!G24</f>
        <v>7.6</v>
      </c>
      <c r="H23" s="5">
        <f>'dane po Vs'!H24</f>
        <v>26.4</v>
      </c>
      <c r="I23" s="5">
        <f>'dane po Vs'!I24</f>
        <v>22.1</v>
      </c>
      <c r="J23" s="5">
        <f>'dane po Vs'!J24</f>
        <v>-2</v>
      </c>
      <c r="K23" s="5">
        <f>'dane po Vs'!K24</f>
        <v>254</v>
      </c>
      <c r="L23" s="6">
        <f>'dane po Vs'!L24</f>
        <v>23.9</v>
      </c>
      <c r="M23" s="6">
        <f>'dane po Vs'!M24</f>
        <v>27.9</v>
      </c>
      <c r="N23" s="6">
        <f>'dane po Vs'!N24</f>
        <v>2.06</v>
      </c>
      <c r="O23" s="6">
        <f>'dane po Vs'!O24</f>
        <v>0.83750000000000002</v>
      </c>
      <c r="P23" s="6">
        <f>'dane po Vs'!P24</f>
        <v>2</v>
      </c>
      <c r="Q23" s="6">
        <f>'dane po Vs'!Q24</f>
        <v>55</v>
      </c>
      <c r="R23" s="6">
        <f>'dane po Vs'!R24</f>
        <v>2</v>
      </c>
      <c r="S23" s="6">
        <f>'dane po Vs'!S24</f>
        <v>0.19</v>
      </c>
      <c r="T23" s="5">
        <f>'dane po Vs'!T24</f>
        <v>23.7</v>
      </c>
      <c r="U23" s="5">
        <f>'dane po Vs'!U24</f>
        <v>41.9</v>
      </c>
      <c r="V23" s="6">
        <f>'dane po Vs'!V24</f>
        <v>183.1</v>
      </c>
      <c r="W23" s="9">
        <f>((B23-$B$30)^2+(C23-$C$30)^2+(D23-$D$30)^2+(E23-$E$30)^2+(F23-$F$30)^2+(G23-$G$30)^2+(H23-$H$30)^2+(I23-$I$30)^2+(J23-$J$30)^2+(K23-$K$30)^2+(L23-$L$30)^2+(M23-$M$30)^2+(N23-$N$30)^2+(O23-$O$30)^2+(P23-$P$30)^2+(Q23-$Q$30)^2+(R23-$R$30)^2+(S23-$S$30)^2+(T23-$T$30)^2+(U23-$U$30)^2+(V23-$V$30)^2)^(0.5)</f>
        <v>428.18270952837702</v>
      </c>
      <c r="X23" s="9">
        <f>1-(W23/$AD$2)</f>
        <v>0.48326647556832814</v>
      </c>
      <c r="Y23" s="6" t="str">
        <f t="shared" si="1"/>
        <v>Rumunia</v>
      </c>
      <c r="Z23" s="10">
        <f t="shared" si="2"/>
        <v>0.48326647556832814</v>
      </c>
      <c r="AA23" s="6">
        <f t="shared" si="0"/>
        <v>0.48326647556832814</v>
      </c>
      <c r="AB23" s="6" t="s">
        <v>165</v>
      </c>
      <c r="AC23" s="6" t="s">
        <v>165</v>
      </c>
      <c r="AD23" s="6" t="s">
        <v>165</v>
      </c>
    </row>
    <row r="24" spans="1:30" x14ac:dyDescent="0.2">
      <c r="A24" s="6" t="str">
        <f>'dane po Vs'!A25</f>
        <v>Słowacja</v>
      </c>
      <c r="B24" s="6">
        <f>'dane po Vs'!B25</f>
        <v>30</v>
      </c>
      <c r="C24" s="6">
        <f>'dane po Vs'!C25</f>
        <v>150.9</v>
      </c>
      <c r="D24" s="5">
        <f>'dane po Vs'!D25</f>
        <v>0</v>
      </c>
      <c r="E24" s="5">
        <f>'dane po Vs'!E25</f>
        <v>59.2</v>
      </c>
      <c r="F24" s="5">
        <f>'dane po Vs'!F25</f>
        <v>10.5</v>
      </c>
      <c r="G24" s="5">
        <f>'dane po Vs'!G25</f>
        <v>6.8</v>
      </c>
      <c r="H24" s="5">
        <f>'dane po Vs'!H25</f>
        <v>15.1</v>
      </c>
      <c r="I24" s="5">
        <f>'dane po Vs'!I25</f>
        <v>11.4</v>
      </c>
      <c r="J24" s="5">
        <f>'dane po Vs'!J25</f>
        <v>-4</v>
      </c>
      <c r="K24" s="5">
        <f>'dane po Vs'!K25</f>
        <v>304</v>
      </c>
      <c r="L24" s="6">
        <f>'dane po Vs'!L25</f>
        <v>10.1</v>
      </c>
      <c r="M24" s="6">
        <f>'dane po Vs'!M25</f>
        <v>38.1</v>
      </c>
      <c r="N24" s="6">
        <f>'dane po Vs'!N25</f>
        <v>8.18</v>
      </c>
      <c r="O24" s="6">
        <f>'dane po Vs'!O25</f>
        <v>0.68714285714285706</v>
      </c>
      <c r="P24" s="6">
        <f>'dane po Vs'!P25</f>
        <v>1.72</v>
      </c>
      <c r="Q24" s="6">
        <f>'dane po Vs'!Q25</f>
        <v>42</v>
      </c>
      <c r="R24" s="6">
        <f>'dane po Vs'!R25</f>
        <v>1</v>
      </c>
      <c r="S24" s="6">
        <f>'dane po Vs'!S25</f>
        <v>0.17</v>
      </c>
      <c r="T24" s="5">
        <f>'dane po Vs'!T25</f>
        <v>33.700000000000003</v>
      </c>
      <c r="U24" s="5">
        <f>'dane po Vs'!U25</f>
        <v>19.8</v>
      </c>
      <c r="V24" s="6">
        <f>'dane po Vs'!V25</f>
        <v>144.01113543840199</v>
      </c>
      <c r="W24" s="9">
        <f>((B24-$B$30)^2+(C24-$C$30)^2+(D24-$D$30)^2+(E24-$E$30)^2+(F24-$F$30)^2+(G24-$G$30)^2+(H24-$H$30)^2+(I24-$I$30)^2+(J24-$J$30)^2+(K24-$K$30)^2+(L24-$L$30)^2+(M24-$M$30)^2+(N24-$N$30)^2+(O24-$O$30)^2+(P24-$P$30)^2+(Q24-$Q$30)^2+(R24-$R$30)^2+(S24-$S$30)^2+(T24-$T$30)^2+(U24-$U$30)^2+(V24-$V$30)^2)^(0.5)</f>
        <v>395.26037350226505</v>
      </c>
      <c r="X24" s="9">
        <f>1-(W24/$AD$2)</f>
        <v>0.52299735294549876</v>
      </c>
      <c r="Y24" s="6" t="str">
        <f t="shared" si="1"/>
        <v>Słowacja</v>
      </c>
      <c r="Z24" s="10">
        <f t="shared" si="2"/>
        <v>0.52299735294549876</v>
      </c>
      <c r="AA24" s="6">
        <f t="shared" si="0"/>
        <v>0.52299735294549876</v>
      </c>
      <c r="AB24" s="6" t="s">
        <v>165</v>
      </c>
      <c r="AC24" s="6" t="s">
        <v>165</v>
      </c>
      <c r="AD24" s="6" t="s">
        <v>165</v>
      </c>
    </row>
    <row r="25" spans="1:30" x14ac:dyDescent="0.2">
      <c r="A25" s="6" t="str">
        <f>'dane po Vs'!A26</f>
        <v>Słowenia</v>
      </c>
      <c r="B25" s="6">
        <f>'dane po Vs'!B26</f>
        <v>38</v>
      </c>
      <c r="C25" s="6">
        <f>'dane po Vs'!C26</f>
        <v>171.3</v>
      </c>
      <c r="D25" s="5">
        <f>'dane po Vs'!D26</f>
        <v>2</v>
      </c>
      <c r="E25" s="5">
        <f>'dane po Vs'!E26</f>
        <v>46.9</v>
      </c>
      <c r="F25" s="5">
        <f>'dane po Vs'!F26</f>
        <v>5.6</v>
      </c>
      <c r="G25" s="5">
        <f>'dane po Vs'!G26</f>
        <v>7.1</v>
      </c>
      <c r="H25" s="5">
        <f>'dane po Vs'!H26</f>
        <v>12.3</v>
      </c>
      <c r="I25" s="5">
        <f>'dane po Vs'!I26</f>
        <v>12.2</v>
      </c>
      <c r="J25" s="5">
        <f>'dane po Vs'!J26</f>
        <v>6</v>
      </c>
      <c r="K25" s="5">
        <f>'dane po Vs'!K26</f>
        <v>414</v>
      </c>
      <c r="L25" s="6">
        <f>'dane po Vs'!L26</f>
        <v>22.4</v>
      </c>
      <c r="M25" s="6">
        <f>'dane po Vs'!M26</f>
        <v>7.1</v>
      </c>
      <c r="N25" s="6">
        <f>'dane po Vs'!N26</f>
        <v>8.07</v>
      </c>
      <c r="O25" s="6">
        <f>'dane po Vs'!O26</f>
        <v>0.87428571428571433</v>
      </c>
      <c r="P25" s="6">
        <f>'dane po Vs'!P26</f>
        <v>3.94</v>
      </c>
      <c r="Q25" s="6">
        <f>'dane po Vs'!Q26</f>
        <v>71</v>
      </c>
      <c r="R25" s="6">
        <f>'dane po Vs'!R26</f>
        <v>2</v>
      </c>
      <c r="S25" s="6">
        <f>'dane po Vs'!S26</f>
        <v>0.34</v>
      </c>
      <c r="T25" s="5">
        <f>'dane po Vs'!T26</f>
        <v>21.6</v>
      </c>
      <c r="U25" s="5">
        <f>'dane po Vs'!U26</f>
        <v>20.399999999999999</v>
      </c>
      <c r="V25" s="6">
        <f>'dane po Vs'!V26</f>
        <v>23.3</v>
      </c>
      <c r="W25" s="9">
        <f>((B25-$B$30)^2+(C25-$C$30)^2+(D25-$D$30)^2+(E25-$E$30)^2+(F25-$F$30)^2+(G25-$G$30)^2+(H25-$H$30)^2+(I25-$I$30)^2+(J25-$J$30)^2+(K25-$K$30)^2+(L25-$L$30)^2+(M25-$M$30)^2+(N25-$N$30)^2+(O25-$O$30)^2+(P25-$P$30)^2+(Q25-$Q$30)^2+(R25-$R$30)^2+(S25-$S$30)^2+(T25-$T$30)^2+(U25-$U$30)^2+(V25-$V$30)^2)^(0.5)</f>
        <v>520.99470044288614</v>
      </c>
      <c r="X25" s="9">
        <f>1-(W25/$AD$2)</f>
        <v>0.3712603947352201</v>
      </c>
      <c r="Y25" s="6" t="str">
        <f t="shared" si="1"/>
        <v>Słowenia</v>
      </c>
      <c r="Z25" s="10">
        <f t="shared" si="2"/>
        <v>0.3712603947352201</v>
      </c>
      <c r="AA25" s="6">
        <f t="shared" si="0"/>
        <v>0.3712603947352201</v>
      </c>
      <c r="AB25" s="6" t="s">
        <v>165</v>
      </c>
      <c r="AC25" s="6" t="s">
        <v>165</v>
      </c>
      <c r="AD25" s="6" t="s">
        <v>165</v>
      </c>
    </row>
    <row r="26" spans="1:30" x14ac:dyDescent="0.2">
      <c r="A26" s="6" t="str">
        <f>'dane po Vs'!A27</f>
        <v>Szwecja</v>
      </c>
      <c r="B26" s="6">
        <f>'dane po Vs'!B27</f>
        <v>14</v>
      </c>
      <c r="C26" s="6">
        <f>'dane po Vs'!C27</f>
        <v>103.5</v>
      </c>
      <c r="D26" s="5">
        <f>'dane po Vs'!D27</f>
        <v>144</v>
      </c>
      <c r="E26" s="5">
        <f>'dane po Vs'!E27</f>
        <v>32</v>
      </c>
      <c r="F26" s="5">
        <f>'dane po Vs'!F27</f>
        <v>2.4</v>
      </c>
      <c r="G26" s="5">
        <f>'dane po Vs'!G27</f>
        <v>4.4000000000000004</v>
      </c>
      <c r="H26" s="5">
        <f>'dane po Vs'!H27</f>
        <v>12.9</v>
      </c>
      <c r="I26" s="5">
        <f>'dane po Vs'!I27</f>
        <v>22.6</v>
      </c>
      <c r="J26" s="5">
        <f>'dane po Vs'!J27</f>
        <v>1</v>
      </c>
      <c r="K26" s="5">
        <f>'dane po Vs'!K27</f>
        <v>451</v>
      </c>
      <c r="L26" s="6">
        <f>'dane po Vs'!L27</f>
        <v>52</v>
      </c>
      <c r="M26" s="6">
        <f>'dane po Vs'!M27</f>
        <v>9.3000000000000007</v>
      </c>
      <c r="N26" s="6">
        <f>'dane po Vs'!N27</f>
        <v>16.5</v>
      </c>
      <c r="O26" s="6">
        <f>'dane po Vs'!O27</f>
        <v>0.34999999999999992</v>
      </c>
      <c r="P26" s="6">
        <f>'dane po Vs'!P27</f>
        <v>2.36</v>
      </c>
      <c r="Q26" s="6">
        <f>'dane po Vs'!Q27</f>
        <v>140</v>
      </c>
      <c r="R26" s="6">
        <f>'dane po Vs'!R27</f>
        <v>7.75</v>
      </c>
      <c r="S26" s="6">
        <f>'dane po Vs'!S27</f>
        <v>0.12</v>
      </c>
      <c r="T26" s="5">
        <f>'dane po Vs'!T27</f>
        <v>23.6</v>
      </c>
      <c r="U26" s="5">
        <f>'dane po Vs'!U27</f>
        <v>18.3</v>
      </c>
      <c r="V26" s="6">
        <f>'dane po Vs'!V27</f>
        <v>72</v>
      </c>
      <c r="W26" s="9">
        <f>((B26-$B$30)^2+(C26-$C$30)^2+(D26-$D$30)^2+(E26-$E$30)^2+(F26-$F$30)^2+(G26-$G$30)^2+(H26-$H$30)^2+(I26-$I$30)^2+(J26-$J$30)^2+(K26-$K$30)^2+(L26-$L$30)^2+(M26-$M$30)^2+(N26-$N$30)^2+(O26-$O$30)^2+(P26-$P$30)^2+(Q26-$Q$30)^2+(R26-$R$30)^2+(S26-$S$30)^2+(T26-$T$30)^2+(U26-$U$30)^2+(V26-$V$30)^2)^(0.5)</f>
        <v>514.67331705564698</v>
      </c>
      <c r="X26" s="9">
        <f>1-(W26/$AD$2)</f>
        <v>0.37888907904283675</v>
      </c>
      <c r="Y26" s="6" t="str">
        <f t="shared" si="1"/>
        <v>Szwecja</v>
      </c>
      <c r="Z26" s="10">
        <f t="shared" si="2"/>
        <v>0.37888907904283675</v>
      </c>
      <c r="AA26" s="6">
        <f t="shared" si="0"/>
        <v>0.37888907904283675</v>
      </c>
      <c r="AB26" s="6" t="s">
        <v>165</v>
      </c>
      <c r="AC26" s="6" t="s">
        <v>165</v>
      </c>
      <c r="AD26" s="6" t="s">
        <v>165</v>
      </c>
    </row>
    <row r="27" spans="1:30" x14ac:dyDescent="0.2">
      <c r="A27" s="6" t="str">
        <f>'dane po Vs'!A28</f>
        <v>Węgry</v>
      </c>
      <c r="B27" s="6">
        <f>'dane po Vs'!B28</f>
        <v>21</v>
      </c>
      <c r="C27" s="6">
        <f>'dane po Vs'!C28</f>
        <v>152.80000000000001</v>
      </c>
      <c r="D27" s="5">
        <f>'dane po Vs'!D28</f>
        <v>618</v>
      </c>
      <c r="E27" s="5">
        <f>'dane po Vs'!E28</f>
        <v>49.6</v>
      </c>
      <c r="F27" s="5">
        <f>'dane po Vs'!F28</f>
        <v>3.2</v>
      </c>
      <c r="G27" s="5">
        <f>'dane po Vs'!G28</f>
        <v>7.7</v>
      </c>
      <c r="H27" s="5">
        <f>'dane po Vs'!H28</f>
        <v>12.8</v>
      </c>
      <c r="I27" s="5">
        <f>'dane po Vs'!I28</f>
        <v>10</v>
      </c>
      <c r="J27" s="5">
        <f>'dane po Vs'!J28</f>
        <v>-1</v>
      </c>
      <c r="K27" s="5">
        <f>'dane po Vs'!K28</f>
        <v>378</v>
      </c>
      <c r="L27" s="6">
        <f>'dane po Vs'!L28</f>
        <v>16.2</v>
      </c>
      <c r="M27" s="6">
        <f>'dane po Vs'!M28</f>
        <v>87.4</v>
      </c>
      <c r="N27" s="6">
        <f>'dane po Vs'!N28</f>
        <v>2.4500000000000002</v>
      </c>
      <c r="O27" s="6">
        <f>'dane po Vs'!O28</f>
        <v>0.59714285714285709</v>
      </c>
      <c r="P27" s="6">
        <f>'dane po Vs'!P28</f>
        <v>2.66</v>
      </c>
      <c r="Q27" s="6">
        <f>'dane po Vs'!Q28</f>
        <v>58</v>
      </c>
      <c r="R27" s="6">
        <f>'dane po Vs'!R28</f>
        <v>2</v>
      </c>
      <c r="S27" s="6">
        <f>'dane po Vs'!S28</f>
        <v>0.21</v>
      </c>
      <c r="T27" s="5">
        <f>'dane po Vs'!T28</f>
        <v>26.6</v>
      </c>
      <c r="U27" s="5">
        <f>'dane po Vs'!U28</f>
        <v>34.799999999999997</v>
      </c>
      <c r="V27" s="6">
        <f>'dane po Vs'!V28</f>
        <v>144.12425003756678</v>
      </c>
      <c r="W27" s="9">
        <f>((B27-$B$30)^2+(C27-$C$30)^2+(D27-$D$30)^2+(E27-$E$30)^2+(F27-$F$30)^2+(G27-$G$30)^2+(H27-$H$30)^2+(I27-$I$30)^2+(J27-$J$30)^2+(K27-$K$30)^2+(L27-$L$30)^2+(M27-$M$30)^2+(N27-$N$30)^2+(O27-$O$30)^2+(P27-$P$30)^2+(Q27-$Q$30)^2+(R27-$R$30)^2+(S27-$S$30)^2+(T27-$T$30)^2+(U27-$U$30)^2+(V27-$V$30)^2)^(0.5)</f>
        <v>727.63190375296983</v>
      </c>
      <c r="X27" s="9">
        <f>1-(W27/$AD$2)</f>
        <v>0.1218893482893405</v>
      </c>
      <c r="Y27" s="6" t="str">
        <f t="shared" si="1"/>
        <v>Węgry</v>
      </c>
      <c r="Z27" s="10">
        <f t="shared" si="2"/>
        <v>0.1218893482893405</v>
      </c>
      <c r="AA27" s="6">
        <f t="shared" si="0"/>
        <v>0.1218893482893405</v>
      </c>
      <c r="AB27" s="6" t="s">
        <v>165</v>
      </c>
      <c r="AC27" s="6" t="s">
        <v>165</v>
      </c>
      <c r="AD27" s="6" t="s">
        <v>165</v>
      </c>
    </row>
    <row r="28" spans="1:30" x14ac:dyDescent="0.2">
      <c r="A28" s="6" t="str">
        <f>'dane po Vs'!A29</f>
        <v>Wielka Brytania</v>
      </c>
      <c r="B28" s="6">
        <f>'dane po Vs'!B29</f>
        <v>9</v>
      </c>
      <c r="C28" s="6">
        <f>'dane po Vs'!C29</f>
        <v>160.30000000000001</v>
      </c>
      <c r="D28" s="5">
        <f>'dane po Vs'!D29</f>
        <v>231.76190476190473</v>
      </c>
      <c r="E28" s="5">
        <f>'dane po Vs'!E29</f>
        <v>47.1</v>
      </c>
      <c r="F28" s="5">
        <f>'dane po Vs'!F29</f>
        <v>5.9</v>
      </c>
      <c r="G28" s="5">
        <f>'dane po Vs'!G29</f>
        <v>2.2999999999999998</v>
      </c>
      <c r="H28" s="5">
        <f>'dane po Vs'!H29</f>
        <v>17</v>
      </c>
      <c r="I28" s="5">
        <f>'dane po Vs'!I29</f>
        <v>8.9</v>
      </c>
      <c r="J28" s="5">
        <f>'dane po Vs'!J29</f>
        <v>-0.54545454545454541</v>
      </c>
      <c r="K28" s="5">
        <f>'dane po Vs'!K29</f>
        <v>482</v>
      </c>
      <c r="L28" s="6">
        <f>'dane po Vs'!L29</f>
        <v>5.7</v>
      </c>
      <c r="M28" s="6">
        <f>'dane po Vs'!M29</f>
        <v>108.5</v>
      </c>
      <c r="N28" s="6">
        <f>'dane po Vs'!N29</f>
        <v>3.24</v>
      </c>
      <c r="O28" s="6">
        <f>'dane po Vs'!O29</f>
        <v>0.25285714285714284</v>
      </c>
      <c r="P28" s="6">
        <f>'dane po Vs'!P29</f>
        <v>2.46</v>
      </c>
      <c r="Q28" s="6">
        <f>'dane po Vs'!Q29</f>
        <v>130</v>
      </c>
      <c r="R28" s="6">
        <f>'dane po Vs'!R29</f>
        <v>24</v>
      </c>
      <c r="S28" s="6">
        <f>'dane po Vs'!S29</f>
        <v>0.13</v>
      </c>
      <c r="T28" s="5">
        <f>'dane po Vs'!T29</f>
        <v>20.7</v>
      </c>
      <c r="U28" s="5">
        <f>'dane po Vs'!U29</f>
        <v>24.8</v>
      </c>
      <c r="V28" s="6">
        <f>'dane po Vs'!V29</f>
        <v>325.20000000000005</v>
      </c>
      <c r="W28" s="9">
        <f>((B28-$B$30)^2+(C28-$C$30)^2+(D28-$D$30)^2+(E28-$E$30)^2+(F28-$F$30)^2+(G28-$G$30)^2+(H28-$H$30)^2+(I28-$I$30)^2+(J28-$J$30)^2+(K28-$K$30)^2+(L28-$L$30)^2+(M28-$M$30)^2+(N28-$N$30)^2+(O28-$O$30)^2+(P28-$P$30)^2+(Q28-$Q$30)^2+(R28-$R$30)^2+(S28-$S$30)^2+(T28-$T$30)^2+(U28-$U$30)^2+(V28-$V$30)^2)^(0.5)</f>
        <v>381.86666843743564</v>
      </c>
      <c r="X28" s="9">
        <f>1-(W28/$AD$2)</f>
        <v>0.53916095850297396</v>
      </c>
      <c r="Y28" s="6" t="str">
        <f t="shared" si="1"/>
        <v>Wielka Brytania</v>
      </c>
      <c r="Z28" s="10">
        <f t="shared" si="2"/>
        <v>0.53916095850297396</v>
      </c>
      <c r="AA28" s="6">
        <f t="shared" si="0"/>
        <v>0.53916095850297396</v>
      </c>
      <c r="AB28" s="6" t="s">
        <v>165</v>
      </c>
      <c r="AC28" s="6" t="s">
        <v>165</v>
      </c>
      <c r="AD28" s="6" t="s">
        <v>165</v>
      </c>
    </row>
    <row r="29" spans="1:30" x14ac:dyDescent="0.2">
      <c r="A29" s="6" t="str">
        <f>'dane po Vs'!A30</f>
        <v>Włochy</v>
      </c>
      <c r="B29" s="6">
        <f>'dane po Vs'!B30</f>
        <v>19</v>
      </c>
      <c r="C29" s="6">
        <f>'dane po Vs'!C30</f>
        <v>188.8</v>
      </c>
      <c r="D29" s="5">
        <f>'dane po Vs'!D30</f>
        <v>177</v>
      </c>
      <c r="E29" s="5">
        <f>'dane po Vs'!E30</f>
        <v>76.8</v>
      </c>
      <c r="F29" s="5">
        <f>'dane po Vs'!F30</f>
        <v>2.4</v>
      </c>
      <c r="G29" s="5">
        <f>'dane po Vs'!G30</f>
        <v>3.1</v>
      </c>
      <c r="H29" s="5">
        <f>'dane po Vs'!H30</f>
        <v>18.100000000000001</v>
      </c>
      <c r="I29" s="5">
        <f>'dane po Vs'!I30</f>
        <v>8.3000000000000007</v>
      </c>
      <c r="J29" s="5">
        <f>'dane po Vs'!J30</f>
        <v>-2</v>
      </c>
      <c r="K29" s="5">
        <f>'dane po Vs'!K30</f>
        <v>491</v>
      </c>
      <c r="L29" s="6">
        <f>'dane po Vs'!L30</f>
        <v>16.7</v>
      </c>
      <c r="M29" s="6">
        <f>'dane po Vs'!M30</f>
        <v>75.8</v>
      </c>
      <c r="N29" s="6">
        <f>'dane po Vs'!N30</f>
        <v>10.6</v>
      </c>
      <c r="O29" s="6">
        <f>'dane po Vs'!O30</f>
        <v>0.76333333333333331</v>
      </c>
      <c r="P29" s="6">
        <f>'dane po Vs'!P30</f>
        <v>3.45</v>
      </c>
      <c r="Q29" s="6">
        <f>'dane po Vs'!Q30</f>
        <v>97</v>
      </c>
      <c r="R29" s="6">
        <f>'dane po Vs'!R30</f>
        <v>34.92</v>
      </c>
      <c r="S29" s="6">
        <f>'dane po Vs'!S30</f>
        <v>0.18</v>
      </c>
      <c r="T29" s="5">
        <f>'dane po Vs'!T30</f>
        <v>40</v>
      </c>
      <c r="U29" s="5">
        <f>'dane po Vs'!U30</f>
        <v>28.5</v>
      </c>
      <c r="V29" s="6">
        <f>'dane po Vs'!V30</f>
        <v>144.2523062613476</v>
      </c>
      <c r="W29" s="9">
        <f>((B29-$B$30)^2+(C29-$C$30)^2+(D29-$D$30)^2+(E29-$E$30)^2+(F29-$F$30)^2+(G29-$G$30)^2+(H29-$H$30)^2+(I29-$I$30)^2+(J29-$J$30)^2+(K29-$K$30)^2+(L29-$L$30)^2+(M29-$M$30)^2+(N29-$N$30)^2+(O29-$O$30)^2+(P29-$P$30)^2+(Q29-$Q$30)^2+(R29-$R$30)^2+(S29-$S$30)^2+(T29-$T$30)^2+(U29-$U$30)^2+(V29-$V$30)^2)^(0.5)</f>
        <v>463.81592262373874</v>
      </c>
      <c r="X29" s="9">
        <f>1-(W29/$AD$2)</f>
        <v>0.4402640950895087</v>
      </c>
      <c r="Y29" s="6" t="str">
        <f t="shared" si="1"/>
        <v>Włochy</v>
      </c>
      <c r="Z29" s="10">
        <f t="shared" si="2"/>
        <v>0.4402640950895087</v>
      </c>
      <c r="AA29" s="6">
        <f t="shared" si="0"/>
        <v>0.4402640950895087</v>
      </c>
      <c r="AB29" s="6" t="s">
        <v>165</v>
      </c>
      <c r="AC29" s="6" t="s">
        <v>165</v>
      </c>
      <c r="AD29" s="6" t="s">
        <v>165</v>
      </c>
    </row>
    <row r="30" spans="1:30" x14ac:dyDescent="0.2">
      <c r="A30" s="6" t="s">
        <v>61</v>
      </c>
      <c r="B30" s="8">
        <f>MAX(B29:B29)</f>
        <v>19</v>
      </c>
      <c r="C30" s="8">
        <f>MAX(C29:C29)</f>
        <v>188.8</v>
      </c>
      <c r="D30" s="17">
        <f>MIN(D2:D29)</f>
        <v>0</v>
      </c>
      <c r="E30" s="17">
        <f t="shared" ref="E30:K30" si="3">MIN(E2:E29)</f>
        <v>11.9</v>
      </c>
      <c r="F30" s="17">
        <f t="shared" si="3"/>
        <v>1.8</v>
      </c>
      <c r="G30" s="17">
        <f t="shared" si="3"/>
        <v>1.6</v>
      </c>
      <c r="H30" s="17">
        <f t="shared" si="3"/>
        <v>9.4</v>
      </c>
      <c r="I30" s="17">
        <f t="shared" si="3"/>
        <v>8.3000000000000007</v>
      </c>
      <c r="J30" s="17">
        <f t="shared" si="3"/>
        <v>-9</v>
      </c>
      <c r="K30" s="17">
        <f t="shared" si="3"/>
        <v>254</v>
      </c>
      <c r="L30" s="8">
        <f>MAX(L2:L29)</f>
        <v>52</v>
      </c>
      <c r="M30" s="8">
        <f t="shared" ref="M30:S30" si="4">MAX(M2:M29)</f>
        <v>235.8</v>
      </c>
      <c r="N30" s="8">
        <f t="shared" si="4"/>
        <v>18.399999999999999</v>
      </c>
      <c r="O30" s="8">
        <f t="shared" si="4"/>
        <v>0.88375000000000015</v>
      </c>
      <c r="P30" s="8">
        <f t="shared" si="4"/>
        <v>4.1399999999999997</v>
      </c>
      <c r="Q30" s="8">
        <f t="shared" si="4"/>
        <v>140</v>
      </c>
      <c r="R30" s="8">
        <f t="shared" si="4"/>
        <v>92.65</v>
      </c>
      <c r="S30" s="8">
        <f t="shared" si="4"/>
        <v>0.42</v>
      </c>
      <c r="T30" s="17">
        <f>MIN(T2:T29)</f>
        <v>7.8</v>
      </c>
      <c r="U30" s="17">
        <f>MIN(U2:U29)</f>
        <v>14.6</v>
      </c>
      <c r="V30" s="8">
        <f t="shared" ref="V30" si="5">MAX(V2:V29)</f>
        <v>444.2</v>
      </c>
      <c r="W30" s="6" t="s">
        <v>165</v>
      </c>
      <c r="X30" s="6" t="s">
        <v>165</v>
      </c>
      <c r="Y30" s="6" t="s">
        <v>165</v>
      </c>
      <c r="Z30" s="6" t="s">
        <v>165</v>
      </c>
      <c r="AA30" s="6" t="s">
        <v>165</v>
      </c>
      <c r="AB30" s="6" t="s">
        <v>165</v>
      </c>
      <c r="AC30" s="6" t="s">
        <v>165</v>
      </c>
      <c r="AD30" s="6" t="s">
        <v>165</v>
      </c>
    </row>
    <row r="35" spans="23:24" x14ac:dyDescent="0.2">
      <c r="W35" s="10"/>
    </row>
    <row r="37" spans="23:24" x14ac:dyDescent="0.2">
      <c r="X37" s="11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="106" zoomScaleNormal="106" workbookViewId="0">
      <pane xSplit="1" ySplit="2" topLeftCell="M30" activePane="bottomRight" state="frozen"/>
      <selection pane="topRight" activeCell="B1" sqref="B1"/>
      <selection pane="bottomLeft" activeCell="A3" sqref="A3"/>
      <selection pane="bottomRight" activeCell="V43" sqref="V43"/>
    </sheetView>
  </sheetViews>
  <sheetFormatPr defaultRowHeight="12.75" x14ac:dyDescent="0.2"/>
  <cols>
    <col min="1" max="1" width="18.42578125" style="6" customWidth="1"/>
    <col min="2" max="3" width="9.140625" style="6"/>
    <col min="4" max="11" width="9.140625" style="5"/>
    <col min="12" max="19" width="9.140625" style="6"/>
    <col min="20" max="21" width="9.140625" style="5"/>
    <col min="22" max="16384" width="9.140625" style="6"/>
  </cols>
  <sheetData>
    <row r="1" spans="1:22" x14ac:dyDescent="0.2">
      <c r="B1" s="6" t="e">
        <f>wzorzec!#REF!</f>
        <v>#REF!</v>
      </c>
      <c r="C1" s="6" t="e">
        <f>wzorzec!#REF!</f>
        <v>#REF!</v>
      </c>
      <c r="D1" s="5" t="e">
        <f>wzorzec!#REF!</f>
        <v>#REF!</v>
      </c>
      <c r="E1" s="5" t="e">
        <f>wzorzec!#REF!</f>
        <v>#REF!</v>
      </c>
      <c r="F1" s="5" t="e">
        <f>wzorzec!#REF!</f>
        <v>#REF!</v>
      </c>
      <c r="G1" s="5" t="e">
        <f>wzorzec!#REF!</f>
        <v>#REF!</v>
      </c>
      <c r="H1" s="5" t="e">
        <f>wzorzec!#REF!</f>
        <v>#REF!</v>
      </c>
      <c r="I1" s="5" t="e">
        <f>wzorzec!#REF!</f>
        <v>#REF!</v>
      </c>
      <c r="J1" s="5" t="e">
        <f>wzorzec!#REF!</f>
        <v>#REF!</v>
      </c>
      <c r="K1" s="5" t="e">
        <f>wzorzec!#REF!</f>
        <v>#REF!</v>
      </c>
      <c r="L1" s="6" t="e">
        <f>wzorzec!#REF!</f>
        <v>#REF!</v>
      </c>
      <c r="M1" s="13" t="e">
        <f>wzorzec!#REF!</f>
        <v>#REF!</v>
      </c>
      <c r="N1" s="13" t="e">
        <f>wzorzec!#REF!</f>
        <v>#REF!</v>
      </c>
      <c r="O1" s="13" t="e">
        <f>wzorzec!#REF!</f>
        <v>#REF!</v>
      </c>
      <c r="P1" s="6" t="e">
        <f>wzorzec!#REF!</f>
        <v>#REF!</v>
      </c>
      <c r="Q1" s="6" t="e">
        <f>wzorzec!#REF!</f>
        <v>#REF!</v>
      </c>
      <c r="R1" s="6" t="e">
        <f>wzorzec!#REF!</f>
        <v>#REF!</v>
      </c>
      <c r="S1" s="6" t="e">
        <f>wzorzec!#REF!</f>
        <v>#REF!</v>
      </c>
      <c r="T1" s="5" t="e">
        <f>wzorzec!#REF!</f>
        <v>#REF!</v>
      </c>
      <c r="U1" s="5" t="e">
        <f>wzorzec!#REF!</f>
        <v>#REF!</v>
      </c>
      <c r="V1" s="6" t="e">
        <f>wzorzec!#REF!</f>
        <v>#REF!</v>
      </c>
    </row>
    <row r="2" spans="1:22" x14ac:dyDescent="0.2">
      <c r="B2" s="6" t="str">
        <f>wzorzec!B1</f>
        <v>Chroniony obszar lądowy (% powierzchni państwa)</v>
      </c>
      <c r="C2" s="6" t="str">
        <f>wzorzec!C1</f>
        <v>Indeks wydajnosci zasobów (rok 2000=100)</v>
      </c>
      <c r="D2" s="5" t="str">
        <f>wzorzec!D1</f>
        <v>Połowy w regionach rybackich (tys.ton)</v>
      </c>
      <c r="E2" s="5" t="str">
        <f>wzorzec!E1</f>
        <v>Zależność energetyczna (%)</v>
      </c>
      <c r="F2" s="5" t="str">
        <f>wzorzec!F1</f>
        <v>Emisja tlenków siarki (kg/osoba)</v>
      </c>
      <c r="G2" s="5" t="str">
        <f>wzorzec!G1</f>
        <v>Emisja cząstek stałych (kg/osoba)</v>
      </c>
      <c r="H2" s="5" t="str">
        <f>wzorzec!H1</f>
        <v>Zanieczyszczenie hałasem (% ludności)</v>
      </c>
      <c r="I2" s="5" t="str">
        <f>wzorzec!I1</f>
        <v>Konsumpcja surowców (ton/osoba)</v>
      </c>
      <c r="J2" s="5" t="str">
        <f>wzorzec!J1</f>
        <v>Zużycie nawozów (kg/ha)</v>
      </c>
      <c r="K2" s="5" t="str">
        <f>wzorzec!K1</f>
        <v>Odpady komunalne (kg/osoba)</v>
      </c>
      <c r="L2" s="6" t="str">
        <f>wzorzec!L1</f>
        <v>Odnawialna energia elektryczna (%konsumpcji prądu)</v>
      </c>
      <c r="M2" s="13" t="str">
        <f>wzorzec!M1</f>
        <v>Krajowa konsumpcja biomasy (100 tys. ton ekwiwalentu oleju)</v>
      </c>
      <c r="N2" s="13" t="str">
        <f>wzorzec!N1</f>
        <v>Uprawy ekologiczne (% użytków rolnych)</v>
      </c>
      <c r="O2" s="13" t="str">
        <f>wzorzec!O1</f>
        <v>Wydatki na ochronę środoiwska (% PKB)</v>
      </c>
      <c r="P2" s="6" t="str">
        <f>wzorzec!P1</f>
        <v>Dochody z podatków środoiwskowych (% PKB)</v>
      </c>
      <c r="Q2" s="6" t="str">
        <f>wzorzec!Q1</f>
        <v>Indeks eko-innowacyjnosci (śr krajów UE=100)</v>
      </c>
      <c r="R2" s="6" t="str">
        <f>wzorzec!R1</f>
        <v>Patenty związane z recyklingiem i surowcami wtórnymi  (liczba)</v>
      </c>
      <c r="S2" s="6" t="str">
        <f>wzorzec!S1</f>
        <v>Wydatki publiczne na badania i rozwój dotyczące środowiska (% PKB)</v>
      </c>
      <c r="T2" s="5" t="str">
        <f>wzorzec!T1</f>
        <v>Stopa bezrobocia ludzi młodych w wieku 15-24 lata, obliczona jako udział (%) w całkowitej populacji w tej samej grupie wiekowej</v>
      </c>
      <c r="U2" s="5" t="str">
        <f>wzorzec!U1</f>
        <v>Osoby zagrożone ubóstwem lub wykluczeniem społecznym</v>
      </c>
      <c r="V2" s="6" t="str">
        <f>wzorzec!V1</f>
        <v>Zatrudnienie w sektorze dóbr i usług środowiskowych (ekwiwalent pełnego czasu pracy ∙〖10〗^(-3); FTE)</v>
      </c>
    </row>
    <row r="3" spans="1:22" x14ac:dyDescent="0.2">
      <c r="A3" s="6" t="str">
        <f>'dane '!A3</f>
        <v>Austria</v>
      </c>
      <c r="B3" s="6">
        <f>wzorzec!B2</f>
        <v>15</v>
      </c>
      <c r="C3" s="6">
        <f>wzorzec!C2</f>
        <v>128.4</v>
      </c>
      <c r="D3" s="5">
        <f>wzorzec!D2</f>
        <v>324</v>
      </c>
      <c r="E3" s="5">
        <f>wzorzec!E2</f>
        <v>61.3</v>
      </c>
      <c r="F3" s="5">
        <f>wzorzec!F2</f>
        <v>1.8</v>
      </c>
      <c r="G3" s="5">
        <f>wzorzec!G2</f>
        <v>3.9</v>
      </c>
      <c r="H3" s="5">
        <f>wzorzec!H2</f>
        <v>18.899999999999999</v>
      </c>
      <c r="I3" s="5">
        <f>wzorzec!I2</f>
        <v>20.6</v>
      </c>
      <c r="J3" s="5">
        <f>wzorzec!J2</f>
        <v>4</v>
      </c>
      <c r="K3" s="5">
        <f>wzorzec!K2</f>
        <v>578</v>
      </c>
      <c r="L3" s="6">
        <f>wzorzec!L2</f>
        <v>32.4</v>
      </c>
      <c r="M3" s="6">
        <f>wzorzec!M2</f>
        <v>29.1</v>
      </c>
      <c r="N3" s="6">
        <f>wzorzec!N2</f>
        <v>18.399999999999999</v>
      </c>
      <c r="O3" s="6">
        <f>wzorzec!O2</f>
        <v>0.30714285714285711</v>
      </c>
      <c r="P3" s="6">
        <f>wzorzec!P2</f>
        <v>2.38</v>
      </c>
      <c r="Q3" s="6">
        <f>wzorzec!Q2</f>
        <v>107</v>
      </c>
      <c r="R3" s="6">
        <f>wzorzec!R2</f>
        <v>10</v>
      </c>
      <c r="S3" s="6">
        <f>wzorzec!S2</f>
        <v>0.13</v>
      </c>
      <c r="T3" s="5">
        <f>wzorzec!T2</f>
        <v>9.6999999999999993</v>
      </c>
      <c r="U3" s="5">
        <f>wzorzec!U2</f>
        <v>18.8</v>
      </c>
      <c r="V3" s="6">
        <f>wzorzec!V2</f>
        <v>182.5</v>
      </c>
    </row>
    <row r="4" spans="1:22" x14ac:dyDescent="0.2">
      <c r="A4" s="6" t="str">
        <f>'dane '!A4</f>
        <v>Belgia</v>
      </c>
      <c r="B4" s="6">
        <f>wzorzec!B3</f>
        <v>13</v>
      </c>
      <c r="C4" s="6">
        <f>wzorzec!C3</f>
        <v>121.3</v>
      </c>
      <c r="D4" s="5">
        <f>wzorzec!D3</f>
        <v>231.76190476190476</v>
      </c>
      <c r="E4" s="5">
        <f>wzorzec!E3</f>
        <v>77.400000000000006</v>
      </c>
      <c r="F4" s="5">
        <f>wzorzec!F3</f>
        <v>4</v>
      </c>
      <c r="G4" s="5">
        <f>wzorzec!G3</f>
        <v>3.8</v>
      </c>
      <c r="H4" s="5">
        <f>wzorzec!H3</f>
        <v>17.5</v>
      </c>
      <c r="I4" s="5">
        <f>wzorzec!I3</f>
        <v>13.6</v>
      </c>
      <c r="J4" s="5">
        <f>wzorzec!J3</f>
        <v>6</v>
      </c>
      <c r="K4" s="5">
        <f>wzorzec!K3</f>
        <v>438</v>
      </c>
      <c r="L4" s="6">
        <f>wzorzec!L3</f>
        <v>7.5</v>
      </c>
      <c r="M4" s="6">
        <f>wzorzec!M3</f>
        <v>11.8</v>
      </c>
      <c r="N4" s="6">
        <f>wzorzec!N3</f>
        <v>4.67</v>
      </c>
      <c r="O4" s="6">
        <f>wzorzec!O3</f>
        <v>0.31857142857142856</v>
      </c>
      <c r="P4" s="6">
        <f>wzorzec!P3</f>
        <v>2.0699999999999998</v>
      </c>
      <c r="Q4" s="6">
        <f>wzorzec!Q3</f>
        <v>98</v>
      </c>
      <c r="R4" s="6">
        <f>wzorzec!R3</f>
        <v>15.42</v>
      </c>
      <c r="S4" s="6">
        <f>wzorzec!S3</f>
        <v>0.2</v>
      </c>
      <c r="T4" s="5">
        <f>wzorzec!T3</f>
        <v>23.7</v>
      </c>
      <c r="U4" s="5">
        <f>wzorzec!U3</f>
        <v>20.8</v>
      </c>
      <c r="V4" s="6">
        <f>wzorzec!V3</f>
        <v>96</v>
      </c>
    </row>
    <row r="5" spans="1:22" x14ac:dyDescent="0.2">
      <c r="A5" s="6" t="str">
        <f>'dane '!A5</f>
        <v>Bułgaria</v>
      </c>
      <c r="B5" s="6">
        <f>wzorzec!B4</f>
        <v>34</v>
      </c>
      <c r="C5" s="6">
        <f>wzorzec!C4</f>
        <v>131</v>
      </c>
      <c r="D5" s="5">
        <f>wzorzec!D4</f>
        <v>25</v>
      </c>
      <c r="E5" s="5">
        <f>wzorzec!E4</f>
        <v>37.700000000000003</v>
      </c>
      <c r="F5" s="5">
        <f>wzorzec!F4</f>
        <v>27</v>
      </c>
      <c r="G5" s="5">
        <f>wzorzec!G4</f>
        <v>6.7</v>
      </c>
      <c r="H5" s="5">
        <f>wzorzec!H4</f>
        <v>11.1</v>
      </c>
      <c r="I5" s="5">
        <f>wzorzec!I4</f>
        <v>17.100000000000001</v>
      </c>
      <c r="J5" s="5">
        <f>wzorzec!J4</f>
        <v>-9</v>
      </c>
      <c r="K5" s="5">
        <f>wzorzec!K4</f>
        <v>432</v>
      </c>
      <c r="L5" s="6">
        <f>wzorzec!L4</f>
        <v>19</v>
      </c>
      <c r="M5" s="6">
        <f>wzorzec!M4</f>
        <v>35.799999999999997</v>
      </c>
      <c r="N5" s="6">
        <f>wzorzec!N4</f>
        <v>1.1299999999999999</v>
      </c>
      <c r="O5" s="6">
        <f>wzorzec!O4</f>
        <v>0.88375000000000015</v>
      </c>
      <c r="P5" s="6">
        <f>wzorzec!P4</f>
        <v>2.8</v>
      </c>
      <c r="Q5" s="6">
        <f>wzorzec!Q4</f>
        <v>20</v>
      </c>
      <c r="R5" s="6">
        <f>wzorzec!R4</f>
        <v>0</v>
      </c>
      <c r="S5" s="6">
        <f>wzorzec!S4</f>
        <v>0.19</v>
      </c>
      <c r="T5" s="5">
        <f>wzorzec!T4</f>
        <v>28.4</v>
      </c>
      <c r="U5" s="5">
        <f>wzorzec!U4</f>
        <v>48</v>
      </c>
      <c r="V5" s="6">
        <f>wzorzec!V4</f>
        <v>42.2</v>
      </c>
    </row>
    <row r="6" spans="1:22" x14ac:dyDescent="0.2">
      <c r="A6" s="6" t="str">
        <f>'dane '!A6</f>
        <v>Chorwacja</v>
      </c>
      <c r="B6" s="6">
        <f>wzorzec!B5</f>
        <v>37</v>
      </c>
      <c r="C6" s="6">
        <f>wzorzec!C5</f>
        <v>98.3</v>
      </c>
      <c r="D6" s="5">
        <f>wzorzec!D5</f>
        <v>529</v>
      </c>
      <c r="E6" s="5">
        <f>wzorzec!E5</f>
        <v>47.1</v>
      </c>
      <c r="F6" s="5">
        <f>wzorzec!F5</f>
        <v>4</v>
      </c>
      <c r="G6" s="5">
        <f>wzorzec!G5</f>
        <v>7</v>
      </c>
      <c r="H6" s="5">
        <f>wzorzec!H5</f>
        <v>10</v>
      </c>
      <c r="I6" s="5">
        <f>wzorzec!I5</f>
        <v>10</v>
      </c>
      <c r="J6" s="5">
        <f>wzorzec!J5</f>
        <v>3</v>
      </c>
      <c r="K6" s="5">
        <f>wzorzec!K5</f>
        <v>404</v>
      </c>
      <c r="L6" s="6">
        <f>wzorzec!L5</f>
        <v>28</v>
      </c>
      <c r="M6" s="6">
        <f>wzorzec!M5</f>
        <v>33</v>
      </c>
      <c r="N6" s="6">
        <f>wzorzec!N5</f>
        <v>3.13</v>
      </c>
      <c r="O6" s="6">
        <f>wzorzec!O5</f>
        <v>0.70499999999999996</v>
      </c>
      <c r="P6" s="6">
        <f>wzorzec!P5</f>
        <v>2.86</v>
      </c>
      <c r="Q6" s="6">
        <f>wzorzec!Q5</f>
        <v>53</v>
      </c>
      <c r="R6" s="6">
        <f>wzorzec!R5</f>
        <v>0</v>
      </c>
      <c r="S6" s="6">
        <f>wzorzec!S5</f>
        <v>0.21</v>
      </c>
      <c r="T6" s="5">
        <f>wzorzec!T5</f>
        <v>49.9</v>
      </c>
      <c r="U6" s="5">
        <f>wzorzec!U5</f>
        <v>29.9</v>
      </c>
      <c r="V6" s="6">
        <f>wzorzec!V5</f>
        <v>48.333333333333336</v>
      </c>
    </row>
    <row r="7" spans="1:22" x14ac:dyDescent="0.2">
      <c r="A7" s="6" t="str">
        <f>'dane '!A7</f>
        <v>Cypr</v>
      </c>
      <c r="B7" s="6">
        <f>wzorzec!B6</f>
        <v>28</v>
      </c>
      <c r="C7" s="6">
        <f>wzorzec!C6</f>
        <v>173.2</v>
      </c>
      <c r="D7" s="5">
        <f>wzorzec!D6</f>
        <v>173</v>
      </c>
      <c r="E7" s="5">
        <f>wzorzec!E6</f>
        <v>96.3</v>
      </c>
      <c r="F7" s="5">
        <f>wzorzec!F6</f>
        <v>16</v>
      </c>
      <c r="G7" s="5">
        <f>wzorzec!G6</f>
        <v>2.1</v>
      </c>
      <c r="H7" s="5">
        <f>wzorzec!H6</f>
        <v>26.2</v>
      </c>
      <c r="I7" s="5">
        <f>wzorzec!I6</f>
        <v>13.9</v>
      </c>
      <c r="J7" s="5">
        <f>wzorzec!J6</f>
        <v>29</v>
      </c>
      <c r="K7" s="5">
        <f>wzorzec!K6</f>
        <v>618</v>
      </c>
      <c r="L7" s="6">
        <f>wzorzec!L6</f>
        <v>8.1</v>
      </c>
      <c r="M7" s="6">
        <f>wzorzec!M6</f>
        <v>235.8</v>
      </c>
      <c r="N7" s="6">
        <f>wzorzec!N6</f>
        <v>4.03</v>
      </c>
      <c r="O7" s="6">
        <f>wzorzec!O6</f>
        <v>0.24714285714285711</v>
      </c>
      <c r="P7" s="6">
        <f>wzorzec!P6</f>
        <v>2.72</v>
      </c>
      <c r="Q7" s="6">
        <f>wzorzec!Q6</f>
        <v>33</v>
      </c>
      <c r="R7" s="6">
        <f>wzorzec!R6</f>
        <v>0</v>
      </c>
      <c r="S7" s="6">
        <f>wzorzec!S6</f>
        <v>7.0000000000000007E-2</v>
      </c>
      <c r="T7" s="5">
        <f>wzorzec!T6</f>
        <v>38.9</v>
      </c>
      <c r="U7" s="5">
        <f>wzorzec!U6</f>
        <v>27.8</v>
      </c>
      <c r="V7" s="6">
        <f>wzorzec!V6</f>
        <v>144.90352633826882</v>
      </c>
    </row>
    <row r="8" spans="1:22" x14ac:dyDescent="0.2">
      <c r="A8" s="6" t="str">
        <f>'dane '!A8</f>
        <v>Czechy</v>
      </c>
      <c r="B8" s="6">
        <f>wzorzec!B7</f>
        <v>14</v>
      </c>
      <c r="C8" s="6">
        <f>wzorzec!C7</f>
        <v>159.19999999999999</v>
      </c>
      <c r="D8" s="5">
        <f>wzorzec!D7</f>
        <v>10</v>
      </c>
      <c r="E8" s="5">
        <f>wzorzec!E7</f>
        <v>27.7</v>
      </c>
      <c r="F8" s="5">
        <f>wzorzec!F7</f>
        <v>13.2</v>
      </c>
      <c r="G8" s="5">
        <f>wzorzec!G7</f>
        <v>3.6</v>
      </c>
      <c r="H8" s="5">
        <f>wzorzec!H7</f>
        <v>14.9</v>
      </c>
      <c r="I8" s="5">
        <f>wzorzec!I7</f>
        <v>14.8</v>
      </c>
      <c r="J8" s="5">
        <f>wzorzec!J7</f>
        <v>-3</v>
      </c>
      <c r="K8" s="5">
        <f>wzorzec!K7</f>
        <v>307</v>
      </c>
      <c r="L8" s="6">
        <f>wzorzec!L7</f>
        <v>13.8</v>
      </c>
      <c r="M8" s="6">
        <f>wzorzec!M7</f>
        <v>8</v>
      </c>
      <c r="N8" s="6">
        <f>wzorzec!N7</f>
        <v>13.47</v>
      </c>
      <c r="O8" s="6">
        <f>wzorzec!O7</f>
        <v>0.8337500000000001</v>
      </c>
      <c r="P8" s="6">
        <f>wzorzec!P7</f>
        <v>2.13</v>
      </c>
      <c r="Q8" s="6">
        <f>wzorzec!Q7</f>
        <v>66</v>
      </c>
      <c r="R8" s="6">
        <f>wzorzec!R7</f>
        <v>7.33</v>
      </c>
      <c r="S8" s="6">
        <f>wzorzec!S7</f>
        <v>0.35</v>
      </c>
      <c r="T8" s="5">
        <f>wzorzec!T7</f>
        <v>18.899999999999999</v>
      </c>
      <c r="U8" s="5">
        <f>wzorzec!U7</f>
        <v>14.6</v>
      </c>
      <c r="V8" s="6">
        <f>wzorzec!V7</f>
        <v>96.4</v>
      </c>
    </row>
    <row r="9" spans="1:22" x14ac:dyDescent="0.2">
      <c r="A9" s="6" t="str">
        <f>'dane '!A9</f>
        <v>Dania</v>
      </c>
      <c r="B9" s="6">
        <f>wzorzec!B8</f>
        <v>8</v>
      </c>
      <c r="C9" s="6">
        <f>wzorzec!C8</f>
        <v>122.9</v>
      </c>
      <c r="D9" s="5">
        <f>wzorzec!D8</f>
        <v>231.76190476190476</v>
      </c>
      <c r="E9" s="5">
        <f>wzorzec!E8</f>
        <v>12.3</v>
      </c>
      <c r="F9" s="5">
        <f>wzorzec!F8</f>
        <v>2.2999999999999998</v>
      </c>
      <c r="G9" s="5">
        <f>wzorzec!G8</f>
        <v>5.6</v>
      </c>
      <c r="H9" s="5">
        <f>wzorzec!H8</f>
        <v>15.6</v>
      </c>
      <c r="I9" s="5">
        <f>wzorzec!I8</f>
        <v>21.9</v>
      </c>
      <c r="J9" s="5">
        <f>wzorzec!J8</f>
        <v>8</v>
      </c>
      <c r="K9" s="5">
        <f>wzorzec!K8</f>
        <v>790</v>
      </c>
      <c r="L9" s="6">
        <f>wzorzec!L8</f>
        <v>27.4</v>
      </c>
      <c r="M9" s="6">
        <f>wzorzec!M8</f>
        <v>3.9</v>
      </c>
      <c r="N9" s="6">
        <f>wzorzec!N8</f>
        <v>6.44</v>
      </c>
      <c r="O9" s="6">
        <f>wzorzec!O8</f>
        <v>0.40624999999999994</v>
      </c>
      <c r="P9" s="6">
        <f>wzorzec!P8</f>
        <v>4.1399999999999997</v>
      </c>
      <c r="Q9" s="6">
        <f>wzorzec!Q8</f>
        <v>129</v>
      </c>
      <c r="R9" s="6">
        <f>wzorzec!R8</f>
        <v>8.17</v>
      </c>
      <c r="S9" s="6">
        <f>wzorzec!S8</f>
        <v>7.0000000000000007E-2</v>
      </c>
      <c r="T9" s="5">
        <f>wzorzec!T8</f>
        <v>13</v>
      </c>
      <c r="U9" s="5">
        <f>wzorzec!U8</f>
        <v>18.3</v>
      </c>
      <c r="V9" s="6">
        <f>wzorzec!V8</f>
        <v>65</v>
      </c>
    </row>
    <row r="10" spans="1:22" x14ac:dyDescent="0.2">
      <c r="A10" s="6" t="str">
        <f>'dane '!A10</f>
        <v>Estonia</v>
      </c>
      <c r="B10" s="6">
        <f>wzorzec!B9</f>
        <v>18</v>
      </c>
      <c r="C10" s="6">
        <f>wzorzec!C9</f>
        <v>95</v>
      </c>
      <c r="D10" s="5">
        <f>wzorzec!D9</f>
        <v>219</v>
      </c>
      <c r="E10" s="5">
        <f>wzorzec!E9</f>
        <v>11.9</v>
      </c>
      <c r="F10" s="5">
        <f>wzorzec!F9</f>
        <v>27.7</v>
      </c>
      <c r="G10" s="5">
        <f>wzorzec!G9</f>
        <v>13.3</v>
      </c>
      <c r="H10" s="5">
        <f>wzorzec!H9</f>
        <v>10.8</v>
      </c>
      <c r="I10" s="5">
        <f>wzorzec!I9</f>
        <v>28.8</v>
      </c>
      <c r="J10" s="5">
        <f>wzorzec!J9</f>
        <v>-8</v>
      </c>
      <c r="K10" s="5">
        <f>wzorzec!K9</f>
        <v>293</v>
      </c>
      <c r="L10" s="6">
        <f>wzorzec!L9</f>
        <v>25.6</v>
      </c>
      <c r="M10" s="6">
        <f>wzorzec!M9</f>
        <v>12</v>
      </c>
      <c r="N10" s="6">
        <f>wzorzec!N9</f>
        <v>15.65</v>
      </c>
      <c r="O10" s="6">
        <f>wzorzec!O9</f>
        <v>0.53999999999999992</v>
      </c>
      <c r="P10" s="6">
        <f>wzorzec!P9</f>
        <v>2.56</v>
      </c>
      <c r="Q10" s="6">
        <f>wzorzec!Q9</f>
        <v>56</v>
      </c>
      <c r="R10" s="6">
        <f>wzorzec!R9</f>
        <v>0</v>
      </c>
      <c r="S10" s="6">
        <f>wzorzec!S9</f>
        <v>0.15</v>
      </c>
      <c r="T10" s="5">
        <f>wzorzec!T9</f>
        <v>18.7</v>
      </c>
      <c r="U10" s="5">
        <f>wzorzec!U9</f>
        <v>23.5</v>
      </c>
      <c r="V10" s="6">
        <f>wzorzec!V9</f>
        <v>28.25</v>
      </c>
    </row>
    <row r="11" spans="1:22" x14ac:dyDescent="0.2">
      <c r="A11" s="6" t="str">
        <f>'dane '!A11</f>
        <v>Finlandia</v>
      </c>
      <c r="B11" s="6">
        <f>wzorzec!B10</f>
        <v>14</v>
      </c>
      <c r="C11" s="6">
        <f>wzorzec!C10</f>
        <v>102.1</v>
      </c>
      <c r="D11" s="5">
        <f>wzorzec!D10</f>
        <v>231.76190476190476</v>
      </c>
      <c r="E11" s="5">
        <f>wzorzec!E10</f>
        <v>48.6</v>
      </c>
      <c r="F11" s="5">
        <f>wzorzec!F10</f>
        <v>8.6999999999999993</v>
      </c>
      <c r="G11" s="5">
        <f>wzorzec!G10</f>
        <v>8.3000000000000007</v>
      </c>
      <c r="H11" s="5">
        <f>wzorzec!H10</f>
        <v>13.4</v>
      </c>
      <c r="I11" s="5">
        <f>wzorzec!I10</f>
        <v>37.299999999999997</v>
      </c>
      <c r="J11" s="5">
        <f>wzorzec!J10</f>
        <v>4</v>
      </c>
      <c r="K11" s="5">
        <f>wzorzec!K10</f>
        <v>493</v>
      </c>
      <c r="L11" s="6">
        <f>wzorzec!L10</f>
        <v>36.700000000000003</v>
      </c>
      <c r="M11" s="6">
        <f>wzorzec!M10</f>
        <v>69.400000000000006</v>
      </c>
      <c r="N11" s="6">
        <f>wzorzec!N10</f>
        <v>9.07</v>
      </c>
      <c r="O11" s="6">
        <f>wzorzec!O10</f>
        <v>0.40285714285714291</v>
      </c>
      <c r="P11" s="6">
        <f>wzorzec!P10</f>
        <v>2.93</v>
      </c>
      <c r="Q11" s="6">
        <f>wzorzec!Q10</f>
        <v>133</v>
      </c>
      <c r="R11" s="6">
        <f>wzorzec!R10</f>
        <v>14.42</v>
      </c>
      <c r="S11" s="6">
        <f>wzorzec!S10</f>
        <v>0.28999999999999998</v>
      </c>
      <c r="T11" s="5">
        <f>wzorzec!T10</f>
        <v>19.899999999999999</v>
      </c>
      <c r="U11" s="5">
        <f>wzorzec!U10</f>
        <v>16</v>
      </c>
      <c r="V11" s="6">
        <f>wzorzec!V10</f>
        <v>132.69999999999999</v>
      </c>
    </row>
    <row r="12" spans="1:22" x14ac:dyDescent="0.2">
      <c r="A12" s="6" t="str">
        <f>'dane '!A12</f>
        <v>Francja</v>
      </c>
      <c r="B12" s="6">
        <f>wzorzec!B11</f>
        <v>13</v>
      </c>
      <c r="C12" s="6">
        <f>wzorzec!C11</f>
        <v>131.19999999999999</v>
      </c>
      <c r="D12" s="5">
        <f>wzorzec!D11</f>
        <v>904</v>
      </c>
      <c r="E12" s="5">
        <f>wzorzec!E11</f>
        <v>47.9</v>
      </c>
      <c r="F12" s="5">
        <f>wzorzec!F11</f>
        <v>3</v>
      </c>
      <c r="G12" s="5">
        <f>wzorzec!G11</f>
        <v>4.5</v>
      </c>
      <c r="H12" s="5">
        <f>wzorzec!H11</f>
        <v>16.2</v>
      </c>
      <c r="I12" s="5">
        <f>wzorzec!I11</f>
        <v>12</v>
      </c>
      <c r="J12" s="5">
        <f>wzorzec!J11</f>
        <v>2</v>
      </c>
      <c r="K12" s="5">
        <f>wzorzec!K11</f>
        <v>520</v>
      </c>
      <c r="L12" s="6">
        <f>wzorzec!L11</f>
        <v>14.1</v>
      </c>
      <c r="M12" s="6">
        <f>wzorzec!M11</f>
        <v>152.19999999999999</v>
      </c>
      <c r="N12" s="6">
        <f>wzorzec!N11</f>
        <v>3.66</v>
      </c>
      <c r="O12" s="6">
        <f>wzorzec!O11</f>
        <v>0.14000000000000001</v>
      </c>
      <c r="P12" s="6">
        <f>wzorzec!P11</f>
        <v>2.0299999999999998</v>
      </c>
      <c r="Q12" s="6">
        <f>wzorzec!Q11</f>
        <v>113</v>
      </c>
      <c r="R12" s="6">
        <f>wzorzec!R11</f>
        <v>53.73</v>
      </c>
      <c r="S12" s="6">
        <f>wzorzec!S11</f>
        <v>0.28999999999999998</v>
      </c>
      <c r="T12" s="5">
        <f>wzorzec!T11</f>
        <v>24.9</v>
      </c>
      <c r="U12" s="5">
        <f>wzorzec!U11</f>
        <v>18.100000000000001</v>
      </c>
      <c r="V12" s="6">
        <f>wzorzec!V11</f>
        <v>444.2</v>
      </c>
    </row>
    <row r="13" spans="1:22" x14ac:dyDescent="0.2">
      <c r="A13" s="6" t="str">
        <f>'dane '!A13</f>
        <v>Grecja</v>
      </c>
      <c r="B13" s="6">
        <f>wzorzec!B12</f>
        <v>27</v>
      </c>
      <c r="C13" s="6">
        <f>wzorzec!C12</f>
        <v>110.3</v>
      </c>
      <c r="D13" s="5">
        <f>wzorzec!D12</f>
        <v>246</v>
      </c>
      <c r="E13" s="5">
        <f>wzorzec!E12</f>
        <v>62.2</v>
      </c>
      <c r="F13" s="5">
        <f>wzorzec!F12</f>
        <v>12.8</v>
      </c>
      <c r="G13" s="5">
        <f>wzorzec!G12</f>
        <v>5.8</v>
      </c>
      <c r="H13" s="5">
        <f>wzorzec!H12</f>
        <v>24.2</v>
      </c>
      <c r="I13" s="5">
        <f>wzorzec!I12</f>
        <v>12.3</v>
      </c>
      <c r="J13" s="5">
        <f>wzorzec!J12</f>
        <v>2</v>
      </c>
      <c r="K13" s="5">
        <f>wzorzec!K12</f>
        <v>482</v>
      </c>
      <c r="L13" s="6">
        <f>wzorzec!L12</f>
        <v>15</v>
      </c>
      <c r="M13" s="6">
        <f>wzorzec!M12</f>
        <v>12.8</v>
      </c>
      <c r="N13" s="6">
        <f>wzorzec!N12</f>
        <v>7.36</v>
      </c>
      <c r="O13" s="6">
        <f>wzorzec!O12</f>
        <v>0.40624999999999994</v>
      </c>
      <c r="P13" s="6">
        <f>wzorzec!P12</f>
        <v>3.65</v>
      </c>
      <c r="Q13" s="6">
        <f>wzorzec!Q12</f>
        <v>61</v>
      </c>
      <c r="R13" s="6">
        <f>wzorzec!R12</f>
        <v>1</v>
      </c>
      <c r="S13" s="6">
        <f>wzorzec!S12</f>
        <v>0.23</v>
      </c>
      <c r="T13" s="5">
        <f>wzorzec!T12</f>
        <v>58.3</v>
      </c>
      <c r="U13" s="5">
        <f>wzorzec!U12</f>
        <v>35.700000000000003</v>
      </c>
      <c r="V13" s="6">
        <f>wzorzec!V12</f>
        <v>145.53229055046864</v>
      </c>
    </row>
    <row r="14" spans="1:22" x14ac:dyDescent="0.2">
      <c r="A14" s="6" t="str">
        <f>'dane '!A14</f>
        <v>Hiszpania</v>
      </c>
      <c r="B14" s="6">
        <f>wzorzec!B13</f>
        <v>27</v>
      </c>
      <c r="C14" s="6">
        <f>wzorzec!C13</f>
        <v>209.2</v>
      </c>
      <c r="D14" s="5">
        <f>wzorzec!D13</f>
        <v>64</v>
      </c>
      <c r="E14" s="5">
        <f>wzorzec!E13</f>
        <v>70.400000000000006</v>
      </c>
      <c r="F14" s="5">
        <f>wzorzec!F13</f>
        <v>5.6</v>
      </c>
      <c r="G14" s="5">
        <f>wzorzec!G13</f>
        <v>3.6</v>
      </c>
      <c r="H14" s="5">
        <f>wzorzec!H13</f>
        <v>18.3</v>
      </c>
      <c r="I14" s="5">
        <f>wzorzec!I13</f>
        <v>8.3000000000000007</v>
      </c>
      <c r="J14" s="5">
        <f>wzorzec!J13</f>
        <v>0</v>
      </c>
      <c r="K14" s="5">
        <f>wzorzec!K13</f>
        <v>454</v>
      </c>
      <c r="L14" s="6">
        <f>wzorzec!L13</f>
        <v>15.3</v>
      </c>
      <c r="M14" s="6">
        <f>wzorzec!M13</f>
        <v>135.1</v>
      </c>
      <c r="N14" s="6">
        <f>wzorzec!N13</f>
        <v>6.85</v>
      </c>
      <c r="O14" s="6">
        <f>wzorzec!O13</f>
        <v>0.25571428571428573</v>
      </c>
      <c r="P14" s="6">
        <f>wzorzec!P13</f>
        <v>1.91</v>
      </c>
      <c r="Q14" s="6">
        <f>wzorzec!Q13</f>
        <v>120</v>
      </c>
      <c r="R14" s="6">
        <f>wzorzec!R13</f>
        <v>28.65</v>
      </c>
      <c r="S14" s="6">
        <f>wzorzec!S13</f>
        <v>0.24</v>
      </c>
      <c r="T14" s="5">
        <f>wzorzec!T13</f>
        <v>55.5</v>
      </c>
      <c r="U14" s="5">
        <f>wzorzec!U13</f>
        <v>27.3</v>
      </c>
      <c r="V14" s="6">
        <f>wzorzec!V13</f>
        <v>259.75</v>
      </c>
    </row>
    <row r="15" spans="1:22" x14ac:dyDescent="0.2">
      <c r="A15" s="6" t="str">
        <f>'dane '!A15</f>
        <v>Holandia</v>
      </c>
      <c r="B15" s="6">
        <f>wzorzec!B14</f>
        <v>13</v>
      </c>
      <c r="C15" s="6">
        <f>wzorzec!C14</f>
        <v>135.69999999999999</v>
      </c>
      <c r="D15" s="5">
        <f>wzorzec!D14</f>
        <v>2</v>
      </c>
      <c r="E15" s="5">
        <f>wzorzec!E14</f>
        <v>25.7</v>
      </c>
      <c r="F15" s="5">
        <f>wzorzec!F14</f>
        <v>1.8</v>
      </c>
      <c r="G15" s="5">
        <f>wzorzec!G14</f>
        <v>1.6</v>
      </c>
      <c r="H15" s="5">
        <f>wzorzec!H14</f>
        <v>24.1</v>
      </c>
      <c r="I15" s="5">
        <f>wzorzec!I14</f>
        <v>10.1</v>
      </c>
      <c r="J15" s="5">
        <f>wzorzec!J14</f>
        <v>5</v>
      </c>
      <c r="K15" s="5">
        <f>wzorzec!K14</f>
        <v>526</v>
      </c>
      <c r="L15" s="6">
        <f>wzorzec!L14</f>
        <v>4.8</v>
      </c>
      <c r="M15" s="6">
        <f>wzorzec!M14</f>
        <v>0.4</v>
      </c>
      <c r="N15" s="6">
        <f>wzorzec!N14</f>
        <v>2.65</v>
      </c>
      <c r="O15" s="6">
        <f>wzorzec!O14</f>
        <v>0.30333333333333329</v>
      </c>
      <c r="P15" s="6">
        <f>wzorzec!P14</f>
        <v>3.3</v>
      </c>
      <c r="Q15" s="6">
        <f>wzorzec!Q14</f>
        <v>96</v>
      </c>
      <c r="R15" s="6">
        <f>wzorzec!R14</f>
        <v>13.98</v>
      </c>
      <c r="S15" s="6">
        <f>wzorzec!S14</f>
        <v>0.24</v>
      </c>
      <c r="T15" s="5">
        <f>wzorzec!T14</f>
        <v>13.2</v>
      </c>
      <c r="U15" s="5">
        <f>wzorzec!U14</f>
        <v>15.9</v>
      </c>
      <c r="V15" s="6">
        <f>wzorzec!V14</f>
        <v>130.75</v>
      </c>
    </row>
    <row r="16" spans="1:22" x14ac:dyDescent="0.2">
      <c r="A16" s="6" t="str">
        <f>'dane '!A16</f>
        <v>Irlandia</v>
      </c>
      <c r="B16" s="6">
        <f>wzorzec!B15</f>
        <v>13</v>
      </c>
      <c r="C16" s="6">
        <f>wzorzec!C15</f>
        <v>180.8</v>
      </c>
      <c r="D16" s="5">
        <f>wzorzec!D15</f>
        <v>67</v>
      </c>
      <c r="E16" s="5">
        <f>wzorzec!E15</f>
        <v>89.1</v>
      </c>
      <c r="F16" s="5">
        <f>wzorzec!F15</f>
        <v>5.5</v>
      </c>
      <c r="G16" s="5">
        <f>wzorzec!G15</f>
        <v>5.5</v>
      </c>
      <c r="H16" s="5">
        <f>wzorzec!H15</f>
        <v>9.4</v>
      </c>
      <c r="I16" s="5">
        <f>wzorzec!I15</f>
        <v>21.8</v>
      </c>
      <c r="J16" s="5">
        <f>wzorzec!J15</f>
        <v>4</v>
      </c>
      <c r="K16" s="5">
        <f>wzorzec!K15</f>
        <v>582</v>
      </c>
      <c r="L16" s="6">
        <f>wzorzec!L15</f>
        <v>7.7</v>
      </c>
      <c r="M16" s="6">
        <f>wzorzec!M15</f>
        <v>13.5</v>
      </c>
      <c r="N16" s="6">
        <f>wzorzec!N15</f>
        <v>1.2</v>
      </c>
      <c r="O16" s="6">
        <f>wzorzec!O15</f>
        <v>0.40624999999999994</v>
      </c>
      <c r="P16" s="6">
        <f>wzorzec!P15</f>
        <v>2.46</v>
      </c>
      <c r="Q16" s="6">
        <f>wzorzec!Q15</f>
        <v>96</v>
      </c>
      <c r="R16" s="6">
        <f>wzorzec!R15</f>
        <v>2</v>
      </c>
      <c r="S16" s="6">
        <f>wzorzec!S15</f>
        <v>7.0000000000000007E-2</v>
      </c>
      <c r="T16" s="5">
        <f>wzorzec!T15</f>
        <v>26.7</v>
      </c>
      <c r="U16" s="5">
        <f>wzorzec!U15</f>
        <v>29.9</v>
      </c>
      <c r="V16" s="6">
        <f>wzorzec!V15</f>
        <v>16.2</v>
      </c>
    </row>
    <row r="17" spans="1:22" x14ac:dyDescent="0.2">
      <c r="A17" s="6" t="str">
        <f>'dane '!A17</f>
        <v>Litwa</v>
      </c>
      <c r="B17" s="6">
        <f>wzorzec!B16</f>
        <v>12</v>
      </c>
      <c r="C17" s="6">
        <f>wzorzec!C16</f>
        <v>109.7</v>
      </c>
      <c r="D17" s="5">
        <f>wzorzec!D16</f>
        <v>116</v>
      </c>
      <c r="E17" s="5">
        <f>wzorzec!E16</f>
        <v>78.3</v>
      </c>
      <c r="F17" s="5">
        <f>wzorzec!F16</f>
        <v>6.4</v>
      </c>
      <c r="G17" s="5">
        <f>wzorzec!G16</f>
        <v>8.9</v>
      </c>
      <c r="H17" s="5">
        <f>wzorzec!H16</f>
        <v>14.1</v>
      </c>
      <c r="I17" s="5">
        <f>wzorzec!I16</f>
        <v>15.7</v>
      </c>
      <c r="J17" s="5">
        <f>wzorzec!J16</f>
        <v>2</v>
      </c>
      <c r="K17" s="5">
        <f>wzorzec!K16</f>
        <v>433</v>
      </c>
      <c r="L17" s="6">
        <f>wzorzec!L16</f>
        <v>22.7</v>
      </c>
      <c r="M17" s="6">
        <f>wzorzec!M16</f>
        <v>11.1</v>
      </c>
      <c r="N17" s="6">
        <f>wzorzec!N16</f>
        <v>5.74</v>
      </c>
      <c r="O17" s="6">
        <f>wzorzec!O16</f>
        <v>0.39874999999999999</v>
      </c>
      <c r="P17" s="6">
        <f>wzorzec!P16</f>
        <v>1.68</v>
      </c>
      <c r="Q17" s="6">
        <f>wzorzec!Q16</f>
        <v>63</v>
      </c>
      <c r="R17" s="6">
        <f>wzorzec!R16</f>
        <v>1</v>
      </c>
      <c r="S17" s="6">
        <f>wzorzec!S16</f>
        <v>0.19</v>
      </c>
      <c r="T17" s="5">
        <f>wzorzec!T16</f>
        <v>21.9</v>
      </c>
      <c r="U17" s="5">
        <f>wzorzec!U16</f>
        <v>30.8</v>
      </c>
      <c r="V17" s="6">
        <f>wzorzec!V16</f>
        <v>38.200000000000003</v>
      </c>
    </row>
    <row r="18" spans="1:22" x14ac:dyDescent="0.2">
      <c r="A18" s="6" t="str">
        <f>'dane '!A18</f>
        <v>Luksemburg</v>
      </c>
      <c r="B18" s="6">
        <f>wzorzec!B17</f>
        <v>18</v>
      </c>
      <c r="C18" s="6">
        <f>wzorzec!C17</f>
        <v>136.5</v>
      </c>
      <c r="D18" s="5">
        <f>wzorzec!D17</f>
        <v>75</v>
      </c>
      <c r="E18" s="5">
        <f>wzorzec!E17</f>
        <v>97.1</v>
      </c>
      <c r="F18" s="5">
        <f>wzorzec!F17</f>
        <v>2.8</v>
      </c>
      <c r="G18" s="5">
        <f>wzorzec!G17</f>
        <v>4</v>
      </c>
      <c r="H18" s="5">
        <f>wzorzec!H17</f>
        <v>18.5</v>
      </c>
      <c r="I18" s="5">
        <f>wzorzec!I17</f>
        <v>20.8</v>
      </c>
      <c r="J18" s="5">
        <f>wzorzec!J17</f>
        <v>4</v>
      </c>
      <c r="K18" s="5">
        <f>wzorzec!K17</f>
        <v>616</v>
      </c>
      <c r="L18" s="6">
        <f>wzorzec!L17</f>
        <v>3.5</v>
      </c>
      <c r="M18" s="6">
        <f>wzorzec!M17</f>
        <v>1.3</v>
      </c>
      <c r="N18" s="6">
        <f>wzorzec!N17</f>
        <v>3.39</v>
      </c>
      <c r="O18" s="6">
        <f>wzorzec!O17</f>
        <v>0.40624999999999994</v>
      </c>
      <c r="P18" s="6">
        <f>wzorzec!P17</f>
        <v>2.16</v>
      </c>
      <c r="Q18" s="6">
        <f>wzorzec!Q17</f>
        <v>114</v>
      </c>
      <c r="R18" s="6">
        <f>wzorzec!R17</f>
        <v>3.26</v>
      </c>
      <c r="S18" s="6">
        <f>wzorzec!S17</f>
        <v>0.38</v>
      </c>
      <c r="T18" s="5">
        <f>wzorzec!T17</f>
        <v>16.899999999999999</v>
      </c>
      <c r="U18" s="5">
        <f>wzorzec!U17</f>
        <v>19</v>
      </c>
      <c r="V18" s="6">
        <f>wzorzec!V17</f>
        <v>9.64</v>
      </c>
    </row>
    <row r="19" spans="1:22" x14ac:dyDescent="0.2">
      <c r="A19" s="6" t="str">
        <f>'dane '!A19</f>
        <v>Łotwa</v>
      </c>
      <c r="B19" s="6">
        <f>wzorzec!B18</f>
        <v>12</v>
      </c>
      <c r="C19" s="6">
        <f>wzorzec!C18</f>
        <v>136.80000000000001</v>
      </c>
      <c r="D19" s="5">
        <f>wzorzec!D18</f>
        <v>1</v>
      </c>
      <c r="E19" s="5">
        <f>wzorzec!E18</f>
        <v>55.9</v>
      </c>
      <c r="F19" s="5">
        <f>wzorzec!F18</f>
        <v>2</v>
      </c>
      <c r="G19" s="5">
        <f>wzorzec!G18</f>
        <v>11.3</v>
      </c>
      <c r="H19" s="5">
        <f>wzorzec!H18</f>
        <v>14.8</v>
      </c>
      <c r="I19" s="5">
        <f>wzorzec!I18</f>
        <v>20.8</v>
      </c>
      <c r="J19" s="5">
        <f>wzorzec!J18</f>
        <v>3</v>
      </c>
      <c r="K19" s="5">
        <f>wzorzec!K18</f>
        <v>350</v>
      </c>
      <c r="L19" s="6">
        <f>wzorzec!L18</f>
        <v>37.1</v>
      </c>
      <c r="M19" s="6">
        <f>wzorzec!M18</f>
        <v>29.2</v>
      </c>
      <c r="N19" s="6">
        <f>wzorzec!N18</f>
        <v>9.89</v>
      </c>
      <c r="O19" s="6">
        <f>wzorzec!O18</f>
        <v>0.31374999999999997</v>
      </c>
      <c r="P19" s="6">
        <f>wzorzec!P18</f>
        <v>3.36</v>
      </c>
      <c r="Q19" s="6">
        <f>wzorzec!Q18</f>
        <v>43</v>
      </c>
      <c r="R19" s="6">
        <f>wzorzec!R18</f>
        <v>3</v>
      </c>
      <c r="S19" s="6">
        <f>wzorzec!S18</f>
        <v>0.18</v>
      </c>
      <c r="T19" s="5">
        <f>wzorzec!T18</f>
        <v>23.2</v>
      </c>
      <c r="U19" s="5">
        <f>wzorzec!U18</f>
        <v>35.1</v>
      </c>
      <c r="V19" s="6">
        <f>wzorzec!V18</f>
        <v>25.5</v>
      </c>
    </row>
    <row r="20" spans="1:22" x14ac:dyDescent="0.2">
      <c r="A20" s="6" t="str">
        <f>'dane '!A20</f>
        <v>Malta</v>
      </c>
      <c r="B20" s="6">
        <f>wzorzec!B19</f>
        <v>13</v>
      </c>
      <c r="C20" s="6">
        <f>wzorzec!C19</f>
        <v>126.3</v>
      </c>
      <c r="D20" s="5">
        <f>wzorzec!D19</f>
        <v>231.76190476190473</v>
      </c>
      <c r="E20" s="5">
        <f>wzorzec!E19</f>
        <v>104.1</v>
      </c>
      <c r="F20" s="5">
        <f>wzorzec!F19</f>
        <v>11.8</v>
      </c>
      <c r="G20" s="5">
        <f>wzorzec!G19</f>
        <v>3</v>
      </c>
      <c r="H20" s="5">
        <f>wzorzec!H19</f>
        <v>31.2</v>
      </c>
      <c r="I20" s="5">
        <f>wzorzec!I19</f>
        <v>9</v>
      </c>
      <c r="J20" s="5">
        <f>wzorzec!J19</f>
        <v>30</v>
      </c>
      <c r="K20" s="5">
        <f>wzorzec!K19</f>
        <v>579</v>
      </c>
      <c r="L20" s="6">
        <f>wzorzec!L19</f>
        <v>3.7</v>
      </c>
      <c r="M20" s="6">
        <f>wzorzec!M19</f>
        <v>0.1</v>
      </c>
      <c r="N20" s="6">
        <f>wzorzec!N19</f>
        <v>0.06</v>
      </c>
      <c r="O20" s="6">
        <f>wzorzec!O19</f>
        <v>0.40624999999999994</v>
      </c>
      <c r="P20" s="6">
        <f>wzorzec!P19</f>
        <v>2.69</v>
      </c>
      <c r="Q20" s="6">
        <f>wzorzec!Q19</f>
        <v>68</v>
      </c>
      <c r="R20" s="6">
        <f>wzorzec!R19</f>
        <v>0</v>
      </c>
      <c r="S20" s="6">
        <f>wzorzec!S19</f>
        <v>7.0000000000000007E-2</v>
      </c>
      <c r="T20" s="5">
        <f>wzorzec!T19</f>
        <v>13.7</v>
      </c>
      <c r="U20" s="5">
        <f>wzorzec!U19</f>
        <v>24</v>
      </c>
      <c r="V20" s="6">
        <f>wzorzec!V19</f>
        <v>143.91419305977459</v>
      </c>
    </row>
    <row r="21" spans="1:22" x14ac:dyDescent="0.2">
      <c r="A21" s="6" t="str">
        <f>'dane '!A21</f>
        <v>Niemcy</v>
      </c>
      <c r="B21" s="6">
        <f>wzorzec!B20</f>
        <v>15</v>
      </c>
      <c r="C21" s="6">
        <f>wzorzec!C20</f>
        <v>126.9</v>
      </c>
      <c r="D21" s="5">
        <f>wzorzec!D20</f>
        <v>668</v>
      </c>
      <c r="E21" s="5">
        <f>wzorzec!E20</f>
        <v>62.7</v>
      </c>
      <c r="F21" s="5">
        <f>wzorzec!F20</f>
        <v>4.5999999999999996</v>
      </c>
      <c r="G21" s="5">
        <f>wzorzec!G20</f>
        <v>2.8</v>
      </c>
      <c r="H21" s="5">
        <f>wzorzec!H20</f>
        <v>26.1</v>
      </c>
      <c r="I21" s="5">
        <f>wzorzec!I20</f>
        <v>16.3</v>
      </c>
      <c r="J21" s="5">
        <f>wzorzec!J20</f>
        <v>-1</v>
      </c>
      <c r="K21" s="5">
        <f>wzorzec!K20</f>
        <v>615</v>
      </c>
      <c r="L21" s="6">
        <f>wzorzec!L20</f>
        <v>12.4</v>
      </c>
      <c r="M21" s="6">
        <f>wzorzec!M20</f>
        <v>29.1</v>
      </c>
      <c r="N21" s="6">
        <f>wzorzec!N20</f>
        <v>6.04</v>
      </c>
      <c r="O21" s="6">
        <f>wzorzec!O20</f>
        <v>0.47799999999999992</v>
      </c>
      <c r="P21" s="6">
        <f>wzorzec!P20</f>
        <v>2.0499999999999998</v>
      </c>
      <c r="Q21" s="6">
        <f>wzorzec!Q20</f>
        <v>138</v>
      </c>
      <c r="R21" s="6">
        <f>wzorzec!R20</f>
        <v>92.65</v>
      </c>
      <c r="S21" s="6">
        <f>wzorzec!S20</f>
        <v>0.42</v>
      </c>
      <c r="T21" s="5">
        <f>wzorzec!T20</f>
        <v>7.8</v>
      </c>
      <c r="U21" s="5">
        <f>wzorzec!U20</f>
        <v>20.3</v>
      </c>
      <c r="V21" s="6">
        <f>wzorzec!V20</f>
        <v>410.24285714285713</v>
      </c>
    </row>
    <row r="22" spans="1:22" x14ac:dyDescent="0.2">
      <c r="A22" s="6" t="str">
        <f>'dane '!A22</f>
        <v>Polska</v>
      </c>
      <c r="B22" s="6">
        <f>wzorzec!B21</f>
        <v>20</v>
      </c>
      <c r="C22" s="6">
        <f>wzorzec!C21</f>
        <v>130.5</v>
      </c>
      <c r="D22" s="5">
        <f>wzorzec!D21</f>
        <v>231.76190476190473</v>
      </c>
      <c r="E22" s="5">
        <f>wzorzec!E21</f>
        <v>25.6</v>
      </c>
      <c r="F22" s="5">
        <f>wzorzec!F21</f>
        <v>20</v>
      </c>
      <c r="G22" s="5">
        <f>wzorzec!G21</f>
        <v>6.2</v>
      </c>
      <c r="H22" s="5">
        <f>wzorzec!H21</f>
        <v>14</v>
      </c>
      <c r="I22" s="5">
        <f>wzorzec!I21</f>
        <v>17.3</v>
      </c>
      <c r="J22" s="5">
        <f>wzorzec!J21</f>
        <v>4</v>
      </c>
      <c r="K22" s="5">
        <f>wzorzec!K21</f>
        <v>297</v>
      </c>
      <c r="L22" s="6">
        <f>wzorzec!L21</f>
        <v>11.4</v>
      </c>
      <c r="M22" s="6">
        <f>wzorzec!M21</f>
        <v>59.4</v>
      </c>
      <c r="N22" s="6">
        <f>wzorzec!N21</f>
        <v>4.6500000000000004</v>
      </c>
      <c r="O22" s="6">
        <f>wzorzec!O21</f>
        <v>0.80625000000000002</v>
      </c>
      <c r="P22" s="6">
        <f>wzorzec!P21</f>
        <v>2.41</v>
      </c>
      <c r="Q22" s="6">
        <f>wzorzec!Q21</f>
        <v>30</v>
      </c>
      <c r="R22" s="6">
        <f>wzorzec!R21</f>
        <v>34.5</v>
      </c>
      <c r="S22" s="6">
        <f>wzorzec!S21</f>
        <v>0.23</v>
      </c>
      <c r="T22" s="5">
        <f>wzorzec!T21</f>
        <v>27.3</v>
      </c>
      <c r="U22" s="5">
        <f>wzorzec!U21</f>
        <v>25.8</v>
      </c>
      <c r="V22" s="6">
        <f>wzorzec!V21</f>
        <v>442.83333333333331</v>
      </c>
    </row>
    <row r="23" spans="1:22" x14ac:dyDescent="0.2">
      <c r="A23" s="6" t="str">
        <f>'dane '!A23</f>
        <v>Portugalia</v>
      </c>
      <c r="B23" s="6">
        <f>wzorzec!B22</f>
        <v>21</v>
      </c>
      <c r="C23" s="6">
        <f>wzorzec!C22</f>
        <v>137.9</v>
      </c>
      <c r="D23" s="5">
        <f>wzorzec!D22</f>
        <v>195</v>
      </c>
      <c r="E23" s="5">
        <f>wzorzec!E22</f>
        <v>72.400000000000006</v>
      </c>
      <c r="F23" s="5">
        <f>wzorzec!F22</f>
        <v>5.2</v>
      </c>
      <c r="G23" s="5">
        <f>wzorzec!G22</f>
        <v>5.7</v>
      </c>
      <c r="H23" s="5">
        <f>wzorzec!H22</f>
        <v>22.7</v>
      </c>
      <c r="I23" s="5">
        <f>wzorzec!I22</f>
        <v>14</v>
      </c>
      <c r="J23" s="5">
        <f>wzorzec!J22</f>
        <v>4</v>
      </c>
      <c r="K23" s="5">
        <f>wzorzec!K22</f>
        <v>440</v>
      </c>
      <c r="L23" s="6">
        <f>wzorzec!L22</f>
        <v>25.7</v>
      </c>
      <c r="M23" s="6">
        <f>wzorzec!M22</f>
        <v>78</v>
      </c>
      <c r="N23" s="6">
        <f>wzorzec!N22</f>
        <v>5.31</v>
      </c>
      <c r="O23" s="6">
        <f>wzorzec!O22</f>
        <v>0.2475</v>
      </c>
      <c r="P23" s="6">
        <f>wzorzec!P22</f>
        <v>2.21</v>
      </c>
      <c r="Q23" s="6">
        <f>wzorzec!Q22</f>
        <v>81</v>
      </c>
      <c r="R23" s="6">
        <f>wzorzec!R22</f>
        <v>1</v>
      </c>
      <c r="S23" s="6">
        <f>wzorzec!S22</f>
        <v>0.09</v>
      </c>
      <c r="T23" s="5">
        <f>wzorzec!T22</f>
        <v>38.1</v>
      </c>
      <c r="U23" s="5">
        <f>wzorzec!U22</f>
        <v>27.5</v>
      </c>
      <c r="V23" s="6">
        <f>wzorzec!V22</f>
        <v>95.699999999999989</v>
      </c>
    </row>
    <row r="24" spans="1:22" x14ac:dyDescent="0.2">
      <c r="A24" s="6" t="str">
        <f>'dane '!A24</f>
        <v>Rumunia</v>
      </c>
      <c r="B24" s="6">
        <f>wzorzec!B23</f>
        <v>23</v>
      </c>
      <c r="C24" s="6">
        <f>wzorzec!C23</f>
        <v>63.4</v>
      </c>
      <c r="D24" s="5">
        <f>wzorzec!D23</f>
        <v>195</v>
      </c>
      <c r="E24" s="5">
        <f>wzorzec!E23</f>
        <v>18.5</v>
      </c>
      <c r="F24" s="5">
        <f>wzorzec!F23</f>
        <v>10.1</v>
      </c>
      <c r="G24" s="5">
        <f>wzorzec!G23</f>
        <v>7.6</v>
      </c>
      <c r="H24" s="5">
        <f>wzorzec!H23</f>
        <v>26.4</v>
      </c>
      <c r="I24" s="5">
        <f>wzorzec!I23</f>
        <v>22.1</v>
      </c>
      <c r="J24" s="5">
        <f>wzorzec!J23</f>
        <v>-2</v>
      </c>
      <c r="K24" s="5">
        <f>wzorzec!K23</f>
        <v>254</v>
      </c>
      <c r="L24" s="6">
        <f>wzorzec!L23</f>
        <v>23.9</v>
      </c>
      <c r="M24" s="6">
        <f>wzorzec!M23</f>
        <v>27.9</v>
      </c>
      <c r="N24" s="6">
        <f>wzorzec!N23</f>
        <v>2.06</v>
      </c>
      <c r="O24" s="6">
        <f>wzorzec!O23</f>
        <v>0.83750000000000002</v>
      </c>
      <c r="P24" s="6">
        <f>wzorzec!P23</f>
        <v>2</v>
      </c>
      <c r="Q24" s="6">
        <f>wzorzec!Q23</f>
        <v>55</v>
      </c>
      <c r="R24" s="6">
        <f>wzorzec!R23</f>
        <v>2</v>
      </c>
      <c r="S24" s="6">
        <f>wzorzec!S23</f>
        <v>0.19</v>
      </c>
      <c r="T24" s="5">
        <f>wzorzec!T23</f>
        <v>23.7</v>
      </c>
      <c r="U24" s="5">
        <f>wzorzec!U23</f>
        <v>41.9</v>
      </c>
      <c r="V24" s="6">
        <f>wzorzec!V23</f>
        <v>183.1</v>
      </c>
    </row>
    <row r="25" spans="1:22" x14ac:dyDescent="0.2">
      <c r="A25" s="6" t="str">
        <f>'dane '!A25</f>
        <v>Słowacja</v>
      </c>
      <c r="B25" s="6">
        <f>wzorzec!B24</f>
        <v>30</v>
      </c>
      <c r="C25" s="6">
        <f>wzorzec!C24</f>
        <v>150.9</v>
      </c>
      <c r="D25" s="5">
        <f>wzorzec!D24</f>
        <v>0</v>
      </c>
      <c r="E25" s="5">
        <f>wzorzec!E24</f>
        <v>59.2</v>
      </c>
      <c r="F25" s="5">
        <f>wzorzec!F24</f>
        <v>10.5</v>
      </c>
      <c r="G25" s="5">
        <f>wzorzec!G24</f>
        <v>6.8</v>
      </c>
      <c r="H25" s="5">
        <f>wzorzec!H24</f>
        <v>15.1</v>
      </c>
      <c r="I25" s="5">
        <f>wzorzec!I24</f>
        <v>11.4</v>
      </c>
      <c r="J25" s="5">
        <f>wzorzec!J24</f>
        <v>-4</v>
      </c>
      <c r="K25" s="5">
        <f>wzorzec!K24</f>
        <v>304</v>
      </c>
      <c r="L25" s="6">
        <f>wzorzec!L24</f>
        <v>10.1</v>
      </c>
      <c r="M25" s="6">
        <f>wzorzec!M24</f>
        <v>38.1</v>
      </c>
      <c r="N25" s="6">
        <f>wzorzec!N24</f>
        <v>8.18</v>
      </c>
      <c r="O25" s="6">
        <f>wzorzec!O24</f>
        <v>0.68714285714285706</v>
      </c>
      <c r="P25" s="6">
        <f>wzorzec!P24</f>
        <v>1.72</v>
      </c>
      <c r="Q25" s="6">
        <f>wzorzec!Q24</f>
        <v>42</v>
      </c>
      <c r="R25" s="6">
        <f>wzorzec!R24</f>
        <v>1</v>
      </c>
      <c r="S25" s="6">
        <f>wzorzec!S24</f>
        <v>0.17</v>
      </c>
      <c r="T25" s="5">
        <f>wzorzec!T24</f>
        <v>33.700000000000003</v>
      </c>
      <c r="U25" s="5">
        <f>wzorzec!U24</f>
        <v>19.8</v>
      </c>
      <c r="V25" s="6">
        <f>wzorzec!V24</f>
        <v>144.01113543840199</v>
      </c>
    </row>
    <row r="26" spans="1:22" x14ac:dyDescent="0.2">
      <c r="A26" s="6" t="str">
        <f>'dane '!A26</f>
        <v>Słowenia</v>
      </c>
      <c r="B26" s="6">
        <f>wzorzec!B25</f>
        <v>38</v>
      </c>
      <c r="C26" s="6">
        <f>wzorzec!C25</f>
        <v>171.3</v>
      </c>
      <c r="D26" s="5">
        <f>wzorzec!D25</f>
        <v>2</v>
      </c>
      <c r="E26" s="5">
        <f>wzorzec!E25</f>
        <v>46.9</v>
      </c>
      <c r="F26" s="5">
        <f>wzorzec!F25</f>
        <v>5.6</v>
      </c>
      <c r="G26" s="5">
        <f>wzorzec!G25</f>
        <v>7.1</v>
      </c>
      <c r="H26" s="5">
        <f>wzorzec!H25</f>
        <v>12.3</v>
      </c>
      <c r="I26" s="5">
        <f>wzorzec!I25</f>
        <v>12.2</v>
      </c>
      <c r="J26" s="5">
        <f>wzorzec!J25</f>
        <v>6</v>
      </c>
      <c r="K26" s="5">
        <f>wzorzec!K25</f>
        <v>414</v>
      </c>
      <c r="L26" s="6">
        <f>wzorzec!L25</f>
        <v>22.4</v>
      </c>
      <c r="M26" s="6">
        <f>wzorzec!M25</f>
        <v>7.1</v>
      </c>
      <c r="N26" s="6">
        <f>wzorzec!N25</f>
        <v>8.07</v>
      </c>
      <c r="O26" s="6">
        <f>wzorzec!O25</f>
        <v>0.87428571428571433</v>
      </c>
      <c r="P26" s="6">
        <f>wzorzec!P25</f>
        <v>3.94</v>
      </c>
      <c r="Q26" s="6">
        <f>wzorzec!Q25</f>
        <v>71</v>
      </c>
      <c r="R26" s="6">
        <f>wzorzec!R25</f>
        <v>2</v>
      </c>
      <c r="S26" s="6">
        <f>wzorzec!S25</f>
        <v>0.34</v>
      </c>
      <c r="T26" s="5">
        <f>wzorzec!T25</f>
        <v>21.6</v>
      </c>
      <c r="U26" s="5">
        <f>wzorzec!U25</f>
        <v>20.399999999999999</v>
      </c>
      <c r="V26" s="6">
        <f>wzorzec!V25</f>
        <v>23.3</v>
      </c>
    </row>
    <row r="27" spans="1:22" x14ac:dyDescent="0.2">
      <c r="A27" s="6" t="str">
        <f>'dane '!A27</f>
        <v>Szwecja</v>
      </c>
      <c r="B27" s="6">
        <f>wzorzec!B26</f>
        <v>14</v>
      </c>
      <c r="C27" s="6">
        <f>wzorzec!C26</f>
        <v>103.5</v>
      </c>
      <c r="D27" s="5">
        <f>wzorzec!D26</f>
        <v>144</v>
      </c>
      <c r="E27" s="5">
        <f>wzorzec!E26</f>
        <v>32</v>
      </c>
      <c r="F27" s="5">
        <f>wzorzec!F26</f>
        <v>2.4</v>
      </c>
      <c r="G27" s="5">
        <f>wzorzec!G26</f>
        <v>4.4000000000000004</v>
      </c>
      <c r="H27" s="5">
        <f>wzorzec!H26</f>
        <v>12.9</v>
      </c>
      <c r="I27" s="5">
        <f>wzorzec!I26</f>
        <v>22.6</v>
      </c>
      <c r="J27" s="5">
        <f>wzorzec!J26</f>
        <v>1</v>
      </c>
      <c r="K27" s="5">
        <f>wzorzec!K26</f>
        <v>451</v>
      </c>
      <c r="L27" s="6">
        <f>wzorzec!L26</f>
        <v>52</v>
      </c>
      <c r="M27" s="6">
        <f>wzorzec!M26</f>
        <v>9.3000000000000007</v>
      </c>
      <c r="N27" s="6">
        <f>wzorzec!N26</f>
        <v>16.5</v>
      </c>
      <c r="O27" s="6">
        <f>wzorzec!O26</f>
        <v>0.34999999999999992</v>
      </c>
      <c r="P27" s="6">
        <f>wzorzec!P26</f>
        <v>2.36</v>
      </c>
      <c r="Q27" s="6">
        <f>wzorzec!Q26</f>
        <v>140</v>
      </c>
      <c r="R27" s="6">
        <f>wzorzec!R26</f>
        <v>7.75</v>
      </c>
      <c r="S27" s="6">
        <f>wzorzec!S26</f>
        <v>0.12</v>
      </c>
      <c r="T27" s="5">
        <f>wzorzec!T26</f>
        <v>23.6</v>
      </c>
      <c r="U27" s="5">
        <f>wzorzec!U26</f>
        <v>18.3</v>
      </c>
      <c r="V27" s="6">
        <f>wzorzec!V26</f>
        <v>72</v>
      </c>
    </row>
    <row r="28" spans="1:22" x14ac:dyDescent="0.2">
      <c r="A28" s="6" t="str">
        <f>'dane '!A28</f>
        <v>Węgry</v>
      </c>
      <c r="B28" s="6">
        <f>wzorzec!B27</f>
        <v>21</v>
      </c>
      <c r="C28" s="6">
        <f>wzorzec!C27</f>
        <v>152.80000000000001</v>
      </c>
      <c r="D28" s="5">
        <f>wzorzec!D27</f>
        <v>618</v>
      </c>
      <c r="E28" s="5">
        <f>wzorzec!E27</f>
        <v>49.6</v>
      </c>
      <c r="F28" s="5">
        <f>wzorzec!F27</f>
        <v>3.2</v>
      </c>
      <c r="G28" s="5">
        <f>wzorzec!G27</f>
        <v>7.7</v>
      </c>
      <c r="H28" s="5">
        <f>wzorzec!H27</f>
        <v>12.8</v>
      </c>
      <c r="I28" s="5">
        <f>wzorzec!I27</f>
        <v>10</v>
      </c>
      <c r="J28" s="5">
        <f>wzorzec!J27</f>
        <v>-1</v>
      </c>
      <c r="K28" s="5">
        <f>wzorzec!K27</f>
        <v>378</v>
      </c>
      <c r="L28" s="6">
        <f>wzorzec!L27</f>
        <v>16.2</v>
      </c>
      <c r="M28" s="6">
        <f>wzorzec!M27</f>
        <v>87.4</v>
      </c>
      <c r="N28" s="6">
        <f>wzorzec!N27</f>
        <v>2.4500000000000002</v>
      </c>
      <c r="O28" s="6">
        <f>wzorzec!O27</f>
        <v>0.59714285714285709</v>
      </c>
      <c r="P28" s="6">
        <f>wzorzec!P27</f>
        <v>2.66</v>
      </c>
      <c r="Q28" s="6">
        <f>wzorzec!Q27</f>
        <v>58</v>
      </c>
      <c r="R28" s="6">
        <f>wzorzec!R27</f>
        <v>2</v>
      </c>
      <c r="S28" s="6">
        <f>wzorzec!S27</f>
        <v>0.21</v>
      </c>
      <c r="T28" s="5">
        <f>wzorzec!T27</f>
        <v>26.6</v>
      </c>
      <c r="U28" s="5">
        <f>wzorzec!U27</f>
        <v>34.799999999999997</v>
      </c>
      <c r="V28" s="6">
        <f>wzorzec!V27</f>
        <v>144.12425003756678</v>
      </c>
    </row>
    <row r="29" spans="1:22" x14ac:dyDescent="0.2">
      <c r="A29" s="6" t="str">
        <f>'dane '!A29</f>
        <v>Wielka Brytania</v>
      </c>
      <c r="B29" s="6">
        <f>wzorzec!B28</f>
        <v>9</v>
      </c>
      <c r="C29" s="6">
        <f>wzorzec!C28</f>
        <v>160.30000000000001</v>
      </c>
      <c r="D29" s="5">
        <f>wzorzec!D28</f>
        <v>231.76190476190473</v>
      </c>
      <c r="E29" s="5">
        <f>wzorzec!E28</f>
        <v>47.1</v>
      </c>
      <c r="F29" s="5">
        <f>wzorzec!F28</f>
        <v>5.9</v>
      </c>
      <c r="G29" s="5">
        <f>wzorzec!G28</f>
        <v>2.2999999999999998</v>
      </c>
      <c r="H29" s="5">
        <f>wzorzec!H28</f>
        <v>17</v>
      </c>
      <c r="I29" s="5">
        <f>wzorzec!I28</f>
        <v>8.9</v>
      </c>
      <c r="J29" s="5">
        <f>wzorzec!J28</f>
        <v>-0.54545454545454541</v>
      </c>
      <c r="K29" s="5">
        <f>wzorzec!K28</f>
        <v>482</v>
      </c>
      <c r="L29" s="6">
        <f>wzorzec!L28</f>
        <v>5.7</v>
      </c>
      <c r="M29" s="6">
        <f>wzorzec!M28</f>
        <v>108.5</v>
      </c>
      <c r="N29" s="6">
        <f>wzorzec!N28</f>
        <v>3.24</v>
      </c>
      <c r="O29" s="6">
        <f>wzorzec!O28</f>
        <v>0.25285714285714284</v>
      </c>
      <c r="P29" s="6">
        <f>wzorzec!P28</f>
        <v>2.46</v>
      </c>
      <c r="Q29" s="6">
        <f>wzorzec!Q28</f>
        <v>130</v>
      </c>
      <c r="R29" s="6">
        <f>wzorzec!R28</f>
        <v>24</v>
      </c>
      <c r="S29" s="6">
        <f>wzorzec!S28</f>
        <v>0.13</v>
      </c>
      <c r="T29" s="5">
        <f>wzorzec!T28</f>
        <v>20.7</v>
      </c>
      <c r="U29" s="5">
        <f>wzorzec!U28</f>
        <v>24.8</v>
      </c>
      <c r="V29" s="6">
        <f>wzorzec!V28</f>
        <v>325.20000000000005</v>
      </c>
    </row>
    <row r="30" spans="1:22" x14ac:dyDescent="0.2">
      <c r="A30" s="6" t="str">
        <f>'dane '!A30</f>
        <v>Włochy</v>
      </c>
      <c r="B30" s="6">
        <f>wzorzec!B29</f>
        <v>19</v>
      </c>
      <c r="C30" s="6">
        <f>wzorzec!C29</f>
        <v>188.8</v>
      </c>
      <c r="D30" s="5">
        <f>wzorzec!D29</f>
        <v>177</v>
      </c>
      <c r="E30" s="5">
        <f>wzorzec!E29</f>
        <v>76.8</v>
      </c>
      <c r="F30" s="5">
        <f>wzorzec!F29</f>
        <v>2.4</v>
      </c>
      <c r="G30" s="5">
        <f>wzorzec!G29</f>
        <v>3.1</v>
      </c>
      <c r="H30" s="5">
        <f>wzorzec!H29</f>
        <v>18.100000000000001</v>
      </c>
      <c r="I30" s="5">
        <f>wzorzec!I29</f>
        <v>8.3000000000000007</v>
      </c>
      <c r="J30" s="5">
        <f>wzorzec!J29</f>
        <v>-2</v>
      </c>
      <c r="K30" s="5">
        <f>wzorzec!K29</f>
        <v>491</v>
      </c>
      <c r="L30" s="6">
        <f>wzorzec!L29</f>
        <v>16.7</v>
      </c>
      <c r="M30" s="6">
        <f>wzorzec!M29</f>
        <v>75.8</v>
      </c>
      <c r="N30" s="6">
        <f>wzorzec!N29</f>
        <v>10.6</v>
      </c>
      <c r="O30" s="6">
        <f>wzorzec!O29</f>
        <v>0.76333333333333331</v>
      </c>
      <c r="P30" s="6">
        <f>wzorzec!P29</f>
        <v>3.45</v>
      </c>
      <c r="Q30" s="6">
        <f>wzorzec!Q29</f>
        <v>97</v>
      </c>
      <c r="R30" s="6">
        <f>wzorzec!R29</f>
        <v>34.92</v>
      </c>
      <c r="S30" s="6">
        <f>wzorzec!S29</f>
        <v>0.18</v>
      </c>
      <c r="T30" s="5">
        <f>wzorzec!T29</f>
        <v>40</v>
      </c>
      <c r="U30" s="5">
        <f>wzorzec!U29</f>
        <v>28.5</v>
      </c>
      <c r="V30" s="6">
        <f>wzorzec!V29</f>
        <v>144.2523062613476</v>
      </c>
    </row>
    <row r="31" spans="1:22" x14ac:dyDescent="0.2">
      <c r="A31" s="6" t="s">
        <v>28</v>
      </c>
      <c r="B31" s="6">
        <f>AVERAGE(B3:B30)</f>
        <v>19.25</v>
      </c>
      <c r="C31" s="6">
        <f t="shared" ref="C31:V31" si="0">AVERAGE(C3:C30)</f>
        <v>135.50714285714292</v>
      </c>
      <c r="D31" s="5">
        <f t="shared" si="0"/>
        <v>219.44897959183672</v>
      </c>
      <c r="E31" s="5">
        <f t="shared" si="0"/>
        <v>55.06428571428571</v>
      </c>
      <c r="F31" s="5">
        <f t="shared" si="0"/>
        <v>8.0821428571428573</v>
      </c>
      <c r="G31" s="5">
        <f t="shared" si="0"/>
        <v>5.5785714285714283</v>
      </c>
      <c r="H31" s="5">
        <f t="shared" si="0"/>
        <v>17.37857142857143</v>
      </c>
      <c r="I31" s="5">
        <f t="shared" si="0"/>
        <v>16.139285714285716</v>
      </c>
      <c r="J31" s="5">
        <f t="shared" si="0"/>
        <v>3.2305194805194803</v>
      </c>
      <c r="K31" s="5">
        <f t="shared" si="0"/>
        <v>465.03571428571428</v>
      </c>
      <c r="L31" s="6">
        <f t="shared" si="0"/>
        <v>18.532142857142855</v>
      </c>
      <c r="M31" s="6">
        <f t="shared" si="0"/>
        <v>46.967857142857142</v>
      </c>
      <c r="N31" s="6">
        <f t="shared" si="0"/>
        <v>6.5675000000000008</v>
      </c>
      <c r="O31" s="6">
        <f t="shared" si="0"/>
        <v>0.48482227891156471</v>
      </c>
      <c r="P31" s="6">
        <f t="shared" si="0"/>
        <v>2.6103571428571426</v>
      </c>
      <c r="Q31" s="6">
        <f t="shared" si="0"/>
        <v>82.535714285714292</v>
      </c>
      <c r="R31" s="6">
        <f t="shared" si="0"/>
        <v>12.992142857142857</v>
      </c>
      <c r="S31" s="6">
        <f t="shared" si="0"/>
        <v>0.20107142857142857</v>
      </c>
      <c r="T31" s="5">
        <f t="shared" si="0"/>
        <v>26.375000000000004</v>
      </c>
      <c r="U31" s="5">
        <f t="shared" si="0"/>
        <v>25.55714285714285</v>
      </c>
      <c r="V31" s="6">
        <f t="shared" si="0"/>
        <v>144.09775805340547</v>
      </c>
    </row>
    <row r="32" spans="1:22" x14ac:dyDescent="0.2">
      <c r="A32" s="6" t="s">
        <v>31</v>
      </c>
      <c r="B32" s="6">
        <f t="shared" ref="B32:V32" si="1">ABS(B31)</f>
        <v>19.25</v>
      </c>
      <c r="C32" s="6">
        <f t="shared" si="1"/>
        <v>135.50714285714292</v>
      </c>
      <c r="D32" s="5">
        <f t="shared" si="1"/>
        <v>219.44897959183672</v>
      </c>
      <c r="E32" s="5">
        <f t="shared" si="1"/>
        <v>55.06428571428571</v>
      </c>
      <c r="F32" s="5">
        <f t="shared" si="1"/>
        <v>8.0821428571428573</v>
      </c>
      <c r="G32" s="5">
        <f t="shared" si="1"/>
        <v>5.5785714285714283</v>
      </c>
      <c r="H32" s="5">
        <f t="shared" si="1"/>
        <v>17.37857142857143</v>
      </c>
      <c r="I32" s="5">
        <f t="shared" si="1"/>
        <v>16.139285714285716</v>
      </c>
      <c r="J32" s="5">
        <f t="shared" si="1"/>
        <v>3.2305194805194803</v>
      </c>
      <c r="K32" s="5">
        <f t="shared" si="1"/>
        <v>465.03571428571428</v>
      </c>
      <c r="L32" s="6">
        <f t="shared" si="1"/>
        <v>18.532142857142855</v>
      </c>
      <c r="M32" s="6">
        <f t="shared" si="1"/>
        <v>46.967857142857142</v>
      </c>
      <c r="N32" s="6">
        <f t="shared" si="1"/>
        <v>6.5675000000000008</v>
      </c>
      <c r="O32" s="6">
        <f t="shared" si="1"/>
        <v>0.48482227891156471</v>
      </c>
      <c r="P32" s="6">
        <f t="shared" si="1"/>
        <v>2.6103571428571426</v>
      </c>
      <c r="Q32" s="6">
        <f t="shared" si="1"/>
        <v>82.535714285714292</v>
      </c>
      <c r="R32" s="6">
        <f t="shared" si="1"/>
        <v>12.992142857142857</v>
      </c>
      <c r="S32" s="6">
        <f t="shared" si="1"/>
        <v>0.20107142857142857</v>
      </c>
      <c r="T32" s="5">
        <f t="shared" si="1"/>
        <v>26.375000000000004</v>
      </c>
      <c r="U32" s="5">
        <f t="shared" si="1"/>
        <v>25.55714285714285</v>
      </c>
      <c r="V32" s="6">
        <f t="shared" si="1"/>
        <v>144.09775805340547</v>
      </c>
    </row>
    <row r="33" spans="1:27" x14ac:dyDescent="0.2">
      <c r="A33" s="6" t="s">
        <v>29</v>
      </c>
      <c r="B33" s="6">
        <f t="shared" ref="B33:U33" si="2">STDEV(B3:B30)</f>
        <v>8.3249958291614519</v>
      </c>
      <c r="C33" s="6">
        <f t="shared" si="2"/>
        <v>31.649210727639389</v>
      </c>
      <c r="D33" s="5">
        <f t="shared" si="2"/>
        <v>219.33937453382708</v>
      </c>
      <c r="E33" s="5">
        <f t="shared" si="2"/>
        <v>25.748947684872615</v>
      </c>
      <c r="F33" s="5">
        <f t="shared" si="2"/>
        <v>7.1799130073874036</v>
      </c>
      <c r="G33" s="5">
        <f t="shared" si="2"/>
        <v>2.7552451182019473</v>
      </c>
      <c r="H33" s="5">
        <f t="shared" si="2"/>
        <v>5.7075880060285433</v>
      </c>
      <c r="I33" s="5">
        <f t="shared" si="2"/>
        <v>6.7829491720710458</v>
      </c>
      <c r="J33" s="5">
        <f t="shared" si="2"/>
        <v>8.4263307542679993</v>
      </c>
      <c r="K33" s="5">
        <f t="shared" si="2"/>
        <v>122.72929625289215</v>
      </c>
      <c r="L33" s="6">
        <f t="shared" si="2"/>
        <v>11.704100375871082</v>
      </c>
      <c r="M33" s="6">
        <f t="shared" si="2"/>
        <v>55.428920473591461</v>
      </c>
      <c r="N33" s="6">
        <f t="shared" si="2"/>
        <v>4.7880434610793969</v>
      </c>
      <c r="O33" s="6">
        <f t="shared" si="2"/>
        <v>0.22489169675201323</v>
      </c>
      <c r="P33" s="6">
        <f t="shared" si="2"/>
        <v>0.65018790527763104</v>
      </c>
      <c r="Q33" s="6">
        <f t="shared" si="2"/>
        <v>35.901596109011692</v>
      </c>
      <c r="R33" s="6">
        <f t="shared" si="2"/>
        <v>20.649144607365049</v>
      </c>
      <c r="S33" s="6">
        <f t="shared" si="2"/>
        <v>9.5193342659938507E-2</v>
      </c>
      <c r="T33" s="5">
        <f t="shared" si="2"/>
        <v>12.840405699140444</v>
      </c>
      <c r="U33" s="5">
        <f t="shared" si="2"/>
        <v>8.1817515362579076</v>
      </c>
      <c r="V33" s="6">
        <f>'dane po Vs'!G33</f>
        <v>2.7552451182019473</v>
      </c>
    </row>
    <row r="34" spans="1:27" x14ac:dyDescent="0.2">
      <c r="A34" s="6" t="s">
        <v>30</v>
      </c>
      <c r="B34" s="6">
        <f t="shared" ref="B34:U34" si="3">B33/B32*100</f>
        <v>43.246731580059489</v>
      </c>
      <c r="C34" s="6">
        <f t="shared" si="3"/>
        <v>23.356119877020255</v>
      </c>
      <c r="D34" s="5">
        <f t="shared" si="3"/>
        <v>99.950054423486733</v>
      </c>
      <c r="E34" s="5">
        <f t="shared" si="3"/>
        <v>46.761612088236689</v>
      </c>
      <c r="F34" s="5">
        <f t="shared" si="3"/>
        <v>88.8367495390399</v>
      </c>
      <c r="G34" s="5">
        <f t="shared" si="3"/>
        <v>49.389797253299953</v>
      </c>
      <c r="H34" s="5">
        <f t="shared" si="3"/>
        <v>32.84267656572117</v>
      </c>
      <c r="I34" s="5">
        <f t="shared" si="3"/>
        <v>42.027567341887426</v>
      </c>
      <c r="J34" s="5">
        <f t="shared" si="3"/>
        <v>260.8351630466878</v>
      </c>
      <c r="K34" s="5">
        <f t="shared" si="3"/>
        <v>26.391370056685204</v>
      </c>
      <c r="L34" s="6">
        <f t="shared" si="3"/>
        <v>63.155677495546414</v>
      </c>
      <c r="M34" s="6">
        <f t="shared" si="3"/>
        <v>118.01458240898495</v>
      </c>
      <c r="N34" s="6">
        <f t="shared" si="3"/>
        <v>72.90511550939317</v>
      </c>
      <c r="O34" s="6">
        <f t="shared" si="3"/>
        <v>46.386419629250412</v>
      </c>
      <c r="P34" s="6">
        <f t="shared" si="3"/>
        <v>24.908005674885306</v>
      </c>
      <c r="Q34" s="6">
        <f t="shared" si="3"/>
        <v>43.498255778984309</v>
      </c>
      <c r="R34" s="6">
        <f t="shared" si="3"/>
        <v>158.93563390131985</v>
      </c>
      <c r="S34" s="6">
        <f t="shared" si="3"/>
        <v>47.343047859294465</v>
      </c>
      <c r="T34" s="5">
        <f t="shared" si="3"/>
        <v>48.68400265076945</v>
      </c>
      <c r="U34" s="5">
        <f t="shared" si="3"/>
        <v>32.013561069762645</v>
      </c>
      <c r="V34" s="6">
        <f>'dane po Vs'!G34</f>
        <v>49.389797253299953</v>
      </c>
    </row>
    <row r="35" spans="1:27" x14ac:dyDescent="0.2">
      <c r="A35" s="6" t="s">
        <v>33</v>
      </c>
      <c r="B35" s="6">
        <f t="shared" ref="B35:V35" si="4">MAX(B3:B30)</f>
        <v>38</v>
      </c>
      <c r="C35" s="6">
        <f t="shared" si="4"/>
        <v>209.2</v>
      </c>
      <c r="D35" s="5">
        <f t="shared" si="4"/>
        <v>904</v>
      </c>
      <c r="E35" s="5">
        <f t="shared" si="4"/>
        <v>104.1</v>
      </c>
      <c r="F35" s="5">
        <f t="shared" si="4"/>
        <v>27.7</v>
      </c>
      <c r="G35" s="5">
        <f t="shared" si="4"/>
        <v>13.3</v>
      </c>
      <c r="H35" s="5">
        <f t="shared" si="4"/>
        <v>31.2</v>
      </c>
      <c r="I35" s="5">
        <f t="shared" si="4"/>
        <v>37.299999999999997</v>
      </c>
      <c r="J35" s="5">
        <f t="shared" si="4"/>
        <v>30</v>
      </c>
      <c r="K35" s="5">
        <f t="shared" si="4"/>
        <v>790</v>
      </c>
      <c r="L35" s="6">
        <f t="shared" si="4"/>
        <v>52</v>
      </c>
      <c r="M35" s="6">
        <f t="shared" si="4"/>
        <v>235.8</v>
      </c>
      <c r="N35" s="6">
        <f t="shared" si="4"/>
        <v>18.399999999999999</v>
      </c>
      <c r="O35" s="6">
        <f t="shared" si="4"/>
        <v>0.88375000000000015</v>
      </c>
      <c r="P35" s="6">
        <f t="shared" si="4"/>
        <v>4.1399999999999997</v>
      </c>
      <c r="Q35" s="6">
        <f t="shared" si="4"/>
        <v>140</v>
      </c>
      <c r="R35" s="6">
        <f t="shared" si="4"/>
        <v>92.65</v>
      </c>
      <c r="S35" s="6">
        <f t="shared" si="4"/>
        <v>0.42</v>
      </c>
      <c r="T35" s="5">
        <f t="shared" si="4"/>
        <v>58.3</v>
      </c>
      <c r="U35" s="5">
        <f t="shared" si="4"/>
        <v>48</v>
      </c>
      <c r="V35" s="6">
        <f t="shared" si="4"/>
        <v>444.2</v>
      </c>
    </row>
    <row r="36" spans="1:27" x14ac:dyDescent="0.2">
      <c r="A36" s="6" t="s">
        <v>34</v>
      </c>
      <c r="B36" s="6">
        <f t="shared" ref="B36:V36" si="5">MIN(B3:B30)</f>
        <v>8</v>
      </c>
      <c r="C36" s="6">
        <f t="shared" si="5"/>
        <v>63.4</v>
      </c>
      <c r="D36" s="5">
        <f t="shared" si="5"/>
        <v>0</v>
      </c>
      <c r="E36" s="5">
        <f t="shared" si="5"/>
        <v>11.9</v>
      </c>
      <c r="F36" s="5">
        <f t="shared" si="5"/>
        <v>1.8</v>
      </c>
      <c r="G36" s="5">
        <f t="shared" si="5"/>
        <v>1.6</v>
      </c>
      <c r="H36" s="5">
        <f t="shared" si="5"/>
        <v>9.4</v>
      </c>
      <c r="I36" s="5">
        <f t="shared" si="5"/>
        <v>8.3000000000000007</v>
      </c>
      <c r="J36" s="5">
        <f t="shared" si="5"/>
        <v>-9</v>
      </c>
      <c r="K36" s="5">
        <f t="shared" si="5"/>
        <v>254</v>
      </c>
      <c r="L36" s="6">
        <f t="shared" si="5"/>
        <v>3.5</v>
      </c>
      <c r="M36" s="6">
        <f t="shared" si="5"/>
        <v>0.1</v>
      </c>
      <c r="N36" s="6">
        <f t="shared" si="5"/>
        <v>0.06</v>
      </c>
      <c r="O36" s="6">
        <f t="shared" si="5"/>
        <v>0.14000000000000001</v>
      </c>
      <c r="P36" s="6">
        <f t="shared" si="5"/>
        <v>1.68</v>
      </c>
      <c r="Q36" s="6">
        <f t="shared" si="5"/>
        <v>20</v>
      </c>
      <c r="R36" s="6">
        <f t="shared" si="5"/>
        <v>0</v>
      </c>
      <c r="S36" s="6">
        <f t="shared" si="5"/>
        <v>7.0000000000000007E-2</v>
      </c>
      <c r="T36" s="5">
        <f t="shared" si="5"/>
        <v>7.8</v>
      </c>
      <c r="U36" s="5">
        <f t="shared" si="5"/>
        <v>14.6</v>
      </c>
      <c r="V36" s="6">
        <f t="shared" si="5"/>
        <v>9.64</v>
      </c>
    </row>
    <row r="41" spans="1:27" x14ac:dyDescent="0.2">
      <c r="B41" s="6" t="s">
        <v>35</v>
      </c>
      <c r="C41" s="6" t="s">
        <v>36</v>
      </c>
      <c r="D41" s="5" t="s">
        <v>133</v>
      </c>
      <c r="E41" s="5" t="s">
        <v>37</v>
      </c>
      <c r="F41" s="5" t="s">
        <v>38</v>
      </c>
      <c r="G41" s="5" t="s">
        <v>39</v>
      </c>
      <c r="H41" s="5" t="s">
        <v>40</v>
      </c>
      <c r="I41" s="5" t="s">
        <v>41</v>
      </c>
      <c r="J41" s="5" t="s">
        <v>42</v>
      </c>
      <c r="K41" s="5" t="s">
        <v>43</v>
      </c>
      <c r="L41" s="6" t="s">
        <v>44</v>
      </c>
      <c r="M41" s="6" t="s">
        <v>45</v>
      </c>
      <c r="N41" s="6" t="s">
        <v>46</v>
      </c>
      <c r="O41" s="6" t="s">
        <v>47</v>
      </c>
      <c r="P41" s="6" t="s">
        <v>48</v>
      </c>
      <c r="Q41" s="6" t="s">
        <v>49</v>
      </c>
      <c r="R41" s="6" t="s">
        <v>50</v>
      </c>
      <c r="S41" s="6" t="s">
        <v>51</v>
      </c>
      <c r="T41" s="5" t="s">
        <v>52</v>
      </c>
      <c r="U41" s="5" t="s">
        <v>53</v>
      </c>
      <c r="V41" s="6" t="s">
        <v>54</v>
      </c>
      <c r="Y41" s="6">
        <f>COLUMNS(B1:V1)</f>
        <v>21</v>
      </c>
    </row>
    <row r="42" spans="1:27" x14ac:dyDescent="0.2">
      <c r="B42" s="6" t="e">
        <f>B1</f>
        <v>#REF!</v>
      </c>
      <c r="C42" s="6" t="e">
        <f t="shared" ref="C42:V42" si="6">C1</f>
        <v>#REF!</v>
      </c>
      <c r="D42" s="5" t="e">
        <f t="shared" si="6"/>
        <v>#REF!</v>
      </c>
      <c r="E42" s="5" t="e">
        <f t="shared" si="6"/>
        <v>#REF!</v>
      </c>
      <c r="F42" s="5" t="e">
        <f t="shared" si="6"/>
        <v>#REF!</v>
      </c>
      <c r="G42" s="5" t="e">
        <f t="shared" si="6"/>
        <v>#REF!</v>
      </c>
      <c r="H42" s="5" t="e">
        <f t="shared" si="6"/>
        <v>#REF!</v>
      </c>
      <c r="I42" s="5" t="e">
        <f t="shared" si="6"/>
        <v>#REF!</v>
      </c>
      <c r="J42" s="5" t="e">
        <f t="shared" si="6"/>
        <v>#REF!</v>
      </c>
      <c r="K42" s="5" t="e">
        <f t="shared" si="6"/>
        <v>#REF!</v>
      </c>
      <c r="L42" s="6" t="e">
        <f t="shared" si="6"/>
        <v>#REF!</v>
      </c>
      <c r="M42" s="6" t="e">
        <f t="shared" si="6"/>
        <v>#REF!</v>
      </c>
      <c r="N42" s="6" t="e">
        <f t="shared" si="6"/>
        <v>#REF!</v>
      </c>
      <c r="O42" s="6" t="e">
        <f t="shared" si="6"/>
        <v>#REF!</v>
      </c>
      <c r="P42" s="6" t="e">
        <f t="shared" si="6"/>
        <v>#REF!</v>
      </c>
      <c r="Q42" s="6" t="e">
        <f t="shared" si="6"/>
        <v>#REF!</v>
      </c>
      <c r="R42" s="6" t="e">
        <f t="shared" si="6"/>
        <v>#REF!</v>
      </c>
      <c r="S42" s="6" t="e">
        <f t="shared" si="6"/>
        <v>#REF!</v>
      </c>
      <c r="T42" s="5" t="e">
        <f t="shared" si="6"/>
        <v>#REF!</v>
      </c>
      <c r="U42" s="5" t="e">
        <f t="shared" si="6"/>
        <v>#REF!</v>
      </c>
      <c r="V42" s="6" t="e">
        <f t="shared" si="6"/>
        <v>#REF!</v>
      </c>
      <c r="X42" s="6" t="s">
        <v>32</v>
      </c>
      <c r="Y42" s="6" t="s">
        <v>56</v>
      </c>
      <c r="Z42" s="6" t="s">
        <v>58</v>
      </c>
      <c r="AA42" s="6" t="s">
        <v>60</v>
      </c>
    </row>
    <row r="43" spans="1:27" x14ac:dyDescent="0.2">
      <c r="A43" s="6" t="str">
        <f>A3</f>
        <v>Austria</v>
      </c>
      <c r="B43" s="6">
        <f>(B3-$B$31)/$B$33</f>
        <v>-0.51051076627723524</v>
      </c>
      <c r="C43" s="6">
        <f>(C3-$C$31)/$C$33</f>
        <v>-0.2245598766523495</v>
      </c>
      <c r="D43" s="5">
        <f>($D$31-D3)/$D$33</f>
        <v>-0.47666325588085029</v>
      </c>
      <c r="E43" s="5">
        <f>($E$31-E3)/$E$33</f>
        <v>-0.24217355839274707</v>
      </c>
      <c r="F43" s="5">
        <f>($F$31-F3)/$F$33</f>
        <v>0.8749608596481836</v>
      </c>
      <c r="G43" s="5">
        <f>($G$31-G3)/$G$33</f>
        <v>0.6092276209772769</v>
      </c>
      <c r="H43" s="5">
        <f>($H$31-H3)/$H$33</f>
        <v>-0.26656243755183195</v>
      </c>
      <c r="I43" s="5">
        <f>($I$31-I3)/$I$33</f>
        <v>-0.65763640159377612</v>
      </c>
      <c r="J43" s="5">
        <f>($J$31-J3)/$J$33</f>
        <v>-9.1318575299310686E-2</v>
      </c>
      <c r="K43" s="5">
        <f>($K$31-K3)/$K$33</f>
        <v>-0.92043455933712059</v>
      </c>
      <c r="L43" s="6">
        <f>(L3-$L$31)/$L$33</f>
        <v>1.1848716857766202</v>
      </c>
      <c r="M43" s="6">
        <f>(M3-$M$31)/$M$33</f>
        <v>-0.32235621747982801</v>
      </c>
      <c r="N43" s="6">
        <f>(N3-$N$31)/$N$33</f>
        <v>2.4712599407634714</v>
      </c>
      <c r="O43" s="6">
        <f>(O3-$O$31)/$O$33</f>
        <v>-0.79006661577476411</v>
      </c>
      <c r="P43" s="6">
        <f>(P3-$P$31)/$P$33</f>
        <v>-0.35429318353558104</v>
      </c>
      <c r="Q43" s="6">
        <f>(Q3-$Q$31)/$Q$33</f>
        <v>0.68142613047069811</v>
      </c>
      <c r="R43" s="6">
        <f>(R3-$R$31)/$R$33</f>
        <v>-0.144903961594401</v>
      </c>
      <c r="S43" s="6">
        <f>(S3-$S$31)/$S$33</f>
        <v>-0.74660082927562232</v>
      </c>
      <c r="T43" s="5">
        <f>($T$31-T3)/$T$33</f>
        <v>1.2986349801327737</v>
      </c>
      <c r="U43" s="5">
        <f>($U$31-U3)/$U$33</f>
        <v>0.82587974313301715</v>
      </c>
      <c r="V43" s="6">
        <f>(V3-$V$31)/$V$33</f>
        <v>13.9378677029126</v>
      </c>
      <c r="X43" s="6">
        <f>SUM(B43:V43)</f>
        <v>16.136048425169221</v>
      </c>
      <c r="Y43" s="6">
        <f>X43/$Y$41</f>
        <v>0.76838325834139154</v>
      </c>
      <c r="Z43" s="6">
        <f>Y43-$Y$72</f>
        <v>3.2341118070970554</v>
      </c>
      <c r="AA43" s="6">
        <f>Z43/$Z$73</f>
        <v>0.41961517574641988</v>
      </c>
    </row>
    <row r="44" spans="1:27" x14ac:dyDescent="0.2">
      <c r="A44" s="6" t="str">
        <f t="shared" ref="A44:A70" si="7">A4</f>
        <v>Belgia</v>
      </c>
      <c r="B44" s="6">
        <f t="shared" ref="B44:B70" si="8">(B4-$B$31)/$B$33</f>
        <v>-0.75075112687828705</v>
      </c>
      <c r="C44" s="6">
        <f t="shared" ref="C44:C70" si="9">(C4-$C$31)/$C$33</f>
        <v>-0.44889406498645379</v>
      </c>
      <c r="D44" s="5">
        <f t="shared" ref="D44:D70" si="10">($D$31-D4)/$D$33</f>
        <v>-5.613641051105081E-2</v>
      </c>
      <c r="E44" s="5">
        <f t="shared" ref="E44:E70" si="11">($E$31-E4)/$E$33</f>
        <v>-0.86744182943198189</v>
      </c>
      <c r="F44" s="5">
        <f t="shared" ref="F44:F70" si="12">($F$31-F4)/$F$33</f>
        <v>0.56855046195444781</v>
      </c>
      <c r="G44" s="5">
        <f t="shared" ref="G44:G70" si="13">($G$31-G4)/$G$33</f>
        <v>0.64552203243975304</v>
      </c>
      <c r="H44" s="5">
        <f t="shared" ref="H44:H70" si="14">($H$31-H4)/$H$33</f>
        <v>-2.1274936330427711E-2</v>
      </c>
      <c r="I44" s="5">
        <f t="shared" ref="I44:I70" si="15">($I$31-I4)/$I$33</f>
        <v>0.37436307568708987</v>
      </c>
      <c r="J44" s="5">
        <f t="shared" ref="J44:J70" si="16">($J$31-J4)/$J$33</f>
        <v>-0.32866980898865822</v>
      </c>
      <c r="K44" s="5">
        <f t="shared" ref="K44:K70" si="17">($K$31-K4)/$K$33</f>
        <v>0.22028737319576353</v>
      </c>
      <c r="L44" s="6">
        <f t="shared" ref="L44:L70" si="18">(L4-$L$31)/$L$33</f>
        <v>-0.9425878540726188</v>
      </c>
      <c r="M44" s="6">
        <f t="shared" ref="M44:M70" si="19">(M4-$M$31)/$M$33</f>
        <v>-0.63446765411230599</v>
      </c>
      <c r="N44" s="6">
        <f t="shared" ref="N44:N70" si="20">(N4-$N$31)/$N$33</f>
        <v>-0.39629966089995272</v>
      </c>
      <c r="O44" s="6">
        <f t="shared" ref="O44:O70" si="21">(O4-$O$31)/$O$33</f>
        <v>-0.73924850379629625</v>
      </c>
      <c r="P44" s="6">
        <f t="shared" ref="P44:P70" si="22">(P4-$P$31)/$P$33</f>
        <v>-0.83107842897571216</v>
      </c>
      <c r="Q44" s="6">
        <f t="shared" ref="Q44:Q70" si="23">(Q4-$Q$31)/$Q$33</f>
        <v>0.43074089707125873</v>
      </c>
      <c r="R44" s="6">
        <f t="shared" ref="R44:R70" si="24">(R4-$R$31)/$R$33</f>
        <v>0.11757664489361873</v>
      </c>
      <c r="S44" s="6">
        <f t="shared" ref="S44:S70" si="25">(S4-$S$31)/$S$33</f>
        <v>-1.125528888355194E-2</v>
      </c>
      <c r="T44" s="5">
        <f t="shared" ref="T44:T70" si="26">($T$31-T4)/$T$33</f>
        <v>0.20832675093584255</v>
      </c>
      <c r="U44" s="5">
        <f t="shared" ref="U44:U70" si="27">($U$31-U4)/$U$33</f>
        <v>0.58143330753339229</v>
      </c>
      <c r="V44" s="6">
        <f t="shared" ref="V44:V70" si="28">(V4-$V$31)/$V$33</f>
        <v>-17.456798212129204</v>
      </c>
      <c r="X44" s="6">
        <f t="shared" ref="X44:X70" si="29">SUM(B44:V44)</f>
        <v>-20.338103236285335</v>
      </c>
      <c r="Y44" s="6">
        <f t="shared" ref="Y44:Y70" si="30">X44/$Y$41</f>
        <v>-0.96848110648977781</v>
      </c>
      <c r="Z44" s="6">
        <f t="shared" ref="Z44:Z70" si="31">Y44-$Y$72</f>
        <v>1.4972474422658861</v>
      </c>
      <c r="AA44" s="6">
        <f t="shared" ref="AA44:AA70" si="32">Z44/$Z$73</f>
        <v>0.19426284126713964</v>
      </c>
    </row>
    <row r="45" spans="1:27" x14ac:dyDescent="0.2">
      <c r="A45" s="6" t="str">
        <f t="shared" si="7"/>
        <v>Bułgaria</v>
      </c>
      <c r="B45" s="6">
        <f t="shared" si="8"/>
        <v>1.7717726594327576</v>
      </c>
      <c r="C45" s="6">
        <f t="shared" si="9"/>
        <v>-0.14240932881169188</v>
      </c>
      <c r="D45" s="5">
        <f t="shared" si="10"/>
        <v>0.88652108179440581</v>
      </c>
      <c r="E45" s="5">
        <f t="shared" si="11"/>
        <v>0.67436875195047841</v>
      </c>
      <c r="F45" s="5">
        <f t="shared" si="12"/>
        <v>-2.6348309684800615</v>
      </c>
      <c r="G45" s="5">
        <f t="shared" si="13"/>
        <v>-0.40701589997205329</v>
      </c>
      <c r="H45" s="5">
        <f t="shared" si="14"/>
        <v>1.1000393549674214</v>
      </c>
      <c r="I45" s="5">
        <f t="shared" si="15"/>
        <v>-0.14163666295334326</v>
      </c>
      <c r="J45" s="5">
        <f t="shared" si="16"/>
        <v>1.4514644436814481</v>
      </c>
      <c r="K45" s="5">
        <f t="shared" si="17"/>
        <v>0.26917545601860143</v>
      </c>
      <c r="L45" s="6">
        <f t="shared" si="18"/>
        <v>3.9973780797511724E-2</v>
      </c>
      <c r="M45" s="6">
        <f t="shared" si="19"/>
        <v>-0.20148068999788576</v>
      </c>
      <c r="N45" s="6">
        <f t="shared" si="20"/>
        <v>-1.1356413207607337</v>
      </c>
      <c r="O45" s="6">
        <f t="shared" si="21"/>
        <v>1.7738659401388692</v>
      </c>
      <c r="P45" s="6">
        <f t="shared" si="22"/>
        <v>0.29167392318975771</v>
      </c>
      <c r="Q45" s="6">
        <f t="shared" si="23"/>
        <v>-1.7418644590572157</v>
      </c>
      <c r="R45" s="6">
        <f t="shared" si="24"/>
        <v>-0.62918552338041522</v>
      </c>
      <c r="S45" s="6">
        <f t="shared" si="25"/>
        <v>-0.11630465179670493</v>
      </c>
      <c r="T45" s="5">
        <f t="shared" si="26"/>
        <v>-0.15770529743741288</v>
      </c>
      <c r="U45" s="5">
        <f t="shared" si="27"/>
        <v>-2.743038216621505</v>
      </c>
      <c r="V45" s="6">
        <f t="shared" si="28"/>
        <v>-36.98319157894133</v>
      </c>
      <c r="X45" s="6">
        <f t="shared" si="29"/>
        <v>-38.775449206239102</v>
      </c>
      <c r="Y45" s="6">
        <f t="shared" si="30"/>
        <v>-1.846449962201862</v>
      </c>
      <c r="Z45" s="6">
        <f t="shared" si="31"/>
        <v>0.61927858655380197</v>
      </c>
      <c r="AA45" s="6">
        <f t="shared" si="32"/>
        <v>8.0349322606140111E-2</v>
      </c>
    </row>
    <row r="46" spans="1:27" x14ac:dyDescent="0.2">
      <c r="A46" s="6" t="str">
        <f t="shared" si="7"/>
        <v>Chorwacja</v>
      </c>
      <c r="B46" s="6">
        <f t="shared" si="8"/>
        <v>2.1321332003343354</v>
      </c>
      <c r="C46" s="6">
        <f t="shared" si="9"/>
        <v>-1.1756104497307345</v>
      </c>
      <c r="D46" s="5">
        <f t="shared" si="10"/>
        <v>-1.4112879690026812</v>
      </c>
      <c r="E46" s="5">
        <f t="shared" si="11"/>
        <v>0.30930528935614282</v>
      </c>
      <c r="F46" s="5">
        <f t="shared" si="12"/>
        <v>0.56855046195444781</v>
      </c>
      <c r="G46" s="5">
        <f t="shared" si="13"/>
        <v>-0.51589913435948143</v>
      </c>
      <c r="H46" s="5">
        <f t="shared" si="14"/>
        <v>1.2927652487842392</v>
      </c>
      <c r="I46" s="5">
        <f t="shared" si="15"/>
        <v>0.90510566400296355</v>
      </c>
      <c r="J46" s="5">
        <f t="shared" si="16"/>
        <v>2.735704154536309E-2</v>
      </c>
      <c r="K46" s="5">
        <f t="shared" si="17"/>
        <v>0.49731984252517825</v>
      </c>
      <c r="L46" s="6">
        <f t="shared" si="18"/>
        <v>0.80893506026109219</v>
      </c>
      <c r="M46" s="6">
        <f t="shared" si="19"/>
        <v>-0.25199583581123475</v>
      </c>
      <c r="N46" s="6">
        <f t="shared" si="20"/>
        <v>-0.71793416829701562</v>
      </c>
      <c r="O46" s="6">
        <f t="shared" si="21"/>
        <v>0.9790389074756457</v>
      </c>
      <c r="P46" s="6">
        <f t="shared" si="22"/>
        <v>0.38395493843623479</v>
      </c>
      <c r="Q46" s="6">
        <f t="shared" si="23"/>
        <v>-0.82268526992593805</v>
      </c>
      <c r="R46" s="6">
        <f t="shared" si="24"/>
        <v>-0.62918552338041522</v>
      </c>
      <c r="S46" s="6">
        <f t="shared" si="25"/>
        <v>9.3794074029600757E-2</v>
      </c>
      <c r="T46" s="5">
        <f t="shared" si="26"/>
        <v>-1.8321072208469857</v>
      </c>
      <c r="U46" s="5">
        <f t="shared" si="27"/>
        <v>-0.53079797444490029</v>
      </c>
      <c r="V46" s="6">
        <f t="shared" si="28"/>
        <v>-34.75713434257613</v>
      </c>
      <c r="X46" s="6">
        <f t="shared" si="29"/>
        <v>-34.64637815967027</v>
      </c>
      <c r="Y46" s="6">
        <f t="shared" si="30"/>
        <v>-1.6498275314128701</v>
      </c>
      <c r="Z46" s="6">
        <f t="shared" si="31"/>
        <v>0.81590101734279386</v>
      </c>
      <c r="AA46" s="6">
        <f t="shared" si="32"/>
        <v>0.10586042450130571</v>
      </c>
    </row>
    <row r="47" spans="1:27" x14ac:dyDescent="0.2">
      <c r="A47" s="6" t="str">
        <f t="shared" si="7"/>
        <v>Cypr</v>
      </c>
      <c r="B47" s="6">
        <f t="shared" si="8"/>
        <v>1.0510515776296019</v>
      </c>
      <c r="C47" s="6">
        <f t="shared" si="9"/>
        <v>1.1909572553712922</v>
      </c>
      <c r="D47" s="5">
        <f t="shared" si="10"/>
        <v>0.21176763036986429</v>
      </c>
      <c r="E47" s="5">
        <f t="shared" si="11"/>
        <v>-1.6014524084780395</v>
      </c>
      <c r="F47" s="5">
        <f t="shared" si="12"/>
        <v>-1.102778980011383</v>
      </c>
      <c r="G47" s="5">
        <f t="shared" si="13"/>
        <v>1.2625270273018461</v>
      </c>
      <c r="H47" s="5">
        <f t="shared" si="14"/>
        <v>-1.5455615510634413</v>
      </c>
      <c r="I47" s="5">
        <f t="shared" si="15"/>
        <v>0.33013452666076692</v>
      </c>
      <c r="J47" s="5">
        <f t="shared" si="16"/>
        <v>-3.058208996416155</v>
      </c>
      <c r="K47" s="5">
        <f t="shared" si="17"/>
        <v>-1.2463551114893732</v>
      </c>
      <c r="L47" s="6">
        <f t="shared" si="18"/>
        <v>-0.89132376877504682</v>
      </c>
      <c r="M47" s="6">
        <f t="shared" si="19"/>
        <v>3.4067440109556162</v>
      </c>
      <c r="N47" s="6">
        <f t="shared" si="20"/>
        <v>-0.52996594968834243</v>
      </c>
      <c r="O47" s="6">
        <f t="shared" si="21"/>
        <v>-1.0568617036617201</v>
      </c>
      <c r="P47" s="6">
        <f t="shared" si="22"/>
        <v>0.16863256952778899</v>
      </c>
      <c r="Q47" s="6">
        <f t="shared" si="23"/>
        <v>-1.3797635663691366</v>
      </c>
      <c r="R47" s="6">
        <f t="shared" si="24"/>
        <v>-0.62918552338041522</v>
      </c>
      <c r="S47" s="6">
        <f t="shared" si="25"/>
        <v>-1.3768970067545396</v>
      </c>
      <c r="T47" s="5">
        <f t="shared" si="26"/>
        <v>-0.97543646933511119</v>
      </c>
      <c r="U47" s="5">
        <f t="shared" si="27"/>
        <v>-0.27412921706529453</v>
      </c>
      <c r="V47" s="6">
        <f t="shared" si="28"/>
        <v>0.2924488567424397</v>
      </c>
      <c r="X47" s="6">
        <f t="shared" si="29"/>
        <v>-7.7536567979287812</v>
      </c>
      <c r="Y47" s="6">
        <f t="shared" si="30"/>
        <v>-0.3692217522823229</v>
      </c>
      <c r="Z47" s="6">
        <f t="shared" si="31"/>
        <v>2.0965067964733413</v>
      </c>
      <c r="AA47" s="6">
        <f t="shared" si="32"/>
        <v>0.27201473552188926</v>
      </c>
    </row>
    <row r="48" spans="1:27" x14ac:dyDescent="0.2">
      <c r="A48" s="6" t="str">
        <f t="shared" si="7"/>
        <v>Czechy</v>
      </c>
      <c r="B48" s="6">
        <f t="shared" si="8"/>
        <v>-0.6306309465777612</v>
      </c>
      <c r="C48" s="6">
        <f t="shared" si="9"/>
        <v>0.74860815161390404</v>
      </c>
      <c r="D48" s="5">
        <f t="shared" si="10"/>
        <v>0.9549082559252714</v>
      </c>
      <c r="E48" s="5">
        <f t="shared" si="11"/>
        <v>1.0627341376891335</v>
      </c>
      <c r="F48" s="5">
        <f t="shared" si="12"/>
        <v>-0.71280211021935569</v>
      </c>
      <c r="G48" s="5">
        <f t="shared" si="13"/>
        <v>0.71811085536470509</v>
      </c>
      <c r="H48" s="5">
        <f t="shared" si="14"/>
        <v>0.43425899450932343</v>
      </c>
      <c r="I48" s="5">
        <f t="shared" si="15"/>
        <v>0.19744887958179844</v>
      </c>
      <c r="J48" s="5">
        <f t="shared" si="16"/>
        <v>0.73941074261340567</v>
      </c>
      <c r="K48" s="5">
        <f t="shared" si="17"/>
        <v>1.2876771814943908</v>
      </c>
      <c r="L48" s="6">
        <f t="shared" si="18"/>
        <v>-0.40431495844811249</v>
      </c>
      <c r="M48" s="6">
        <f t="shared" si="19"/>
        <v>-0.70302392343042253</v>
      </c>
      <c r="N48" s="6">
        <f t="shared" si="20"/>
        <v>1.4416118099404069</v>
      </c>
      <c r="O48" s="6">
        <f t="shared" si="21"/>
        <v>1.5515367002330724</v>
      </c>
      <c r="P48" s="6">
        <f t="shared" si="22"/>
        <v>-0.73879741372923513</v>
      </c>
      <c r="Q48" s="6">
        <f t="shared" si="23"/>
        <v>-0.460584377237859</v>
      </c>
      <c r="R48" s="6">
        <f t="shared" si="24"/>
        <v>-0.27420713859126677</v>
      </c>
      <c r="S48" s="6">
        <f t="shared" si="25"/>
        <v>1.5644851548137413</v>
      </c>
      <c r="T48" s="5">
        <f t="shared" si="26"/>
        <v>0.58214671523193329</v>
      </c>
      <c r="U48" s="5">
        <f t="shared" si="27"/>
        <v>1.3392172578922295</v>
      </c>
      <c r="V48" s="6">
        <f t="shared" si="28"/>
        <v>-17.311620566279299</v>
      </c>
      <c r="X48" s="6">
        <f t="shared" si="29"/>
        <v>-8.6138265976099948</v>
      </c>
      <c r="Y48" s="6">
        <f t="shared" si="30"/>
        <v>-0.41018221893380929</v>
      </c>
      <c r="Z48" s="6">
        <f t="shared" si="31"/>
        <v>2.0555463298218548</v>
      </c>
      <c r="AA48" s="6">
        <f t="shared" si="32"/>
        <v>0.26670025215279181</v>
      </c>
    </row>
    <row r="49" spans="1:27" x14ac:dyDescent="0.2">
      <c r="A49" s="6" t="str">
        <f t="shared" si="7"/>
        <v>Dania</v>
      </c>
      <c r="B49" s="6">
        <f t="shared" si="8"/>
        <v>-1.3513520283809168</v>
      </c>
      <c r="C49" s="6">
        <f t="shared" si="9"/>
        <v>-0.39833988169989487</v>
      </c>
      <c r="D49" s="5">
        <f t="shared" si="10"/>
        <v>-5.613641051105081E-2</v>
      </c>
      <c r="E49" s="5">
        <f t="shared" si="11"/>
        <v>1.6608168317266621</v>
      </c>
      <c r="F49" s="5">
        <f t="shared" si="12"/>
        <v>0.8053221328996073</v>
      </c>
      <c r="G49" s="5">
        <f t="shared" si="13"/>
        <v>-7.7773738848162738E-3</v>
      </c>
      <c r="H49" s="5">
        <f t="shared" si="14"/>
        <v>0.31161524389862133</v>
      </c>
      <c r="I49" s="5">
        <f t="shared" si="15"/>
        <v>-0.84929344737450785</v>
      </c>
      <c r="J49" s="5">
        <f t="shared" si="16"/>
        <v>-0.56602104267800579</v>
      </c>
      <c r="K49" s="5">
        <f t="shared" si="17"/>
        <v>-2.6478134857440594</v>
      </c>
      <c r="L49" s="6">
        <f t="shared" si="18"/>
        <v>0.75767097496351998</v>
      </c>
      <c r="M49" s="6">
        <f t="shared" si="19"/>
        <v>-0.77699252979996936</v>
      </c>
      <c r="N49" s="6">
        <f t="shared" si="20"/>
        <v>-2.6628830969562107E-2</v>
      </c>
      <c r="O49" s="6">
        <f t="shared" si="21"/>
        <v>-0.34937830096148886</v>
      </c>
      <c r="P49" s="6">
        <f t="shared" si="22"/>
        <v>2.3526165970277435</v>
      </c>
      <c r="Q49" s="6">
        <f t="shared" si="23"/>
        <v>1.2942122565582166</v>
      </c>
      <c r="R49" s="6">
        <f t="shared" si="24"/>
        <v>-0.2335274874012416</v>
      </c>
      <c r="S49" s="6">
        <f t="shared" si="25"/>
        <v>-1.3768970067545396</v>
      </c>
      <c r="T49" s="5">
        <f t="shared" si="26"/>
        <v>1.0416337546792114</v>
      </c>
      <c r="U49" s="5">
        <f t="shared" si="27"/>
        <v>0.88699135203292334</v>
      </c>
      <c r="V49" s="6">
        <f t="shared" si="28"/>
        <v>-28.708065765496787</v>
      </c>
      <c r="X49" s="6">
        <f t="shared" si="29"/>
        <v>-28.237344447870335</v>
      </c>
      <c r="Y49" s="6">
        <f t="shared" si="30"/>
        <v>-1.3446354498985873</v>
      </c>
      <c r="Z49" s="6">
        <f t="shared" si="31"/>
        <v>1.1210930988570766</v>
      </c>
      <c r="AA49" s="6">
        <f t="shared" si="32"/>
        <v>0.14545807497214125</v>
      </c>
    </row>
    <row r="50" spans="1:27" x14ac:dyDescent="0.2">
      <c r="A50" s="6" t="str">
        <f t="shared" si="7"/>
        <v>Estonia</v>
      </c>
      <c r="B50" s="6">
        <f t="shared" si="8"/>
        <v>-0.15015022537565742</v>
      </c>
      <c r="C50" s="6">
        <f t="shared" si="9"/>
        <v>-1.2798784527592615</v>
      </c>
      <c r="D50" s="5">
        <f t="shared" si="10"/>
        <v>2.0469630352095087E-3</v>
      </c>
      <c r="E50" s="5">
        <f t="shared" si="11"/>
        <v>1.6763514471562084</v>
      </c>
      <c r="F50" s="5">
        <f t="shared" si="12"/>
        <v>-2.7323251859280679</v>
      </c>
      <c r="G50" s="5">
        <f t="shared" si="13"/>
        <v>-2.8024470564954744</v>
      </c>
      <c r="H50" s="5">
        <f t="shared" si="14"/>
        <v>1.1526009623720079</v>
      </c>
      <c r="I50" s="5">
        <f t="shared" si="15"/>
        <v>-1.8665500749799329</v>
      </c>
      <c r="J50" s="5">
        <f t="shared" si="16"/>
        <v>1.3327888268367745</v>
      </c>
      <c r="K50" s="5">
        <f t="shared" si="17"/>
        <v>1.4017493747476792</v>
      </c>
      <c r="L50" s="6">
        <f t="shared" si="18"/>
        <v>0.60387871907080415</v>
      </c>
      <c r="M50" s="6">
        <f t="shared" si="19"/>
        <v>-0.63085942941135242</v>
      </c>
      <c r="N50" s="6">
        <f t="shared" si="20"/>
        <v>1.8969126061258597</v>
      </c>
      <c r="O50" s="6">
        <f t="shared" si="21"/>
        <v>0.24535241578651687</v>
      </c>
      <c r="P50" s="6">
        <f t="shared" si="22"/>
        <v>-7.7450137796149843E-2</v>
      </c>
      <c r="Q50" s="6">
        <f t="shared" si="23"/>
        <v>-0.73912352545945825</v>
      </c>
      <c r="R50" s="6">
        <f t="shared" si="24"/>
        <v>-0.62918552338041522</v>
      </c>
      <c r="S50" s="6">
        <f t="shared" si="25"/>
        <v>-0.53650210344931659</v>
      </c>
      <c r="T50" s="5">
        <f t="shared" si="26"/>
        <v>0.59772254707760364</v>
      </c>
      <c r="U50" s="5">
        <f t="shared" si="27"/>
        <v>0.25143061947389894</v>
      </c>
      <c r="V50" s="6">
        <f t="shared" si="28"/>
        <v>-42.046261977956746</v>
      </c>
      <c r="X50" s="6">
        <f t="shared" si="29"/>
        <v>-44.329899211309268</v>
      </c>
      <c r="Y50" s="6">
        <f t="shared" si="30"/>
        <v>-2.1109475814909175</v>
      </c>
      <c r="Z50" s="6">
        <f t="shared" si="31"/>
        <v>0.35478096726474639</v>
      </c>
      <c r="AA50" s="6">
        <f t="shared" si="32"/>
        <v>4.6031642320958813E-2</v>
      </c>
    </row>
    <row r="51" spans="1:27" x14ac:dyDescent="0.2">
      <c r="A51" s="6" t="str">
        <f t="shared" si="7"/>
        <v>Finlandia</v>
      </c>
      <c r="B51" s="6">
        <f t="shared" si="8"/>
        <v>-0.6306309465777612</v>
      </c>
      <c r="C51" s="6">
        <f t="shared" si="9"/>
        <v>-1.0555442644251578</v>
      </c>
      <c r="D51" s="5">
        <f t="shared" si="10"/>
        <v>-5.613641051105081E-2</v>
      </c>
      <c r="E51" s="5">
        <f t="shared" si="11"/>
        <v>0.25105048149534459</v>
      </c>
      <c r="F51" s="5">
        <f t="shared" si="12"/>
        <v>-8.6053569482169148E-2</v>
      </c>
      <c r="G51" s="5">
        <f t="shared" si="13"/>
        <v>-0.98772648337167068</v>
      </c>
      <c r="H51" s="5">
        <f t="shared" si="14"/>
        <v>0.6970670315322568</v>
      </c>
      <c r="I51" s="5">
        <f t="shared" si="15"/>
        <v>-3.1196922973924122</v>
      </c>
      <c r="J51" s="5">
        <f t="shared" si="16"/>
        <v>-9.1318575299310686E-2</v>
      </c>
      <c r="K51" s="5">
        <f t="shared" si="17"/>
        <v>-0.22785338601358382</v>
      </c>
      <c r="L51" s="6">
        <f t="shared" si="18"/>
        <v>1.5522642970758869</v>
      </c>
      <c r="M51" s="6">
        <f t="shared" si="19"/>
        <v>0.40470105976230275</v>
      </c>
      <c r="N51" s="6">
        <f t="shared" si="20"/>
        <v>0.52265607452022711</v>
      </c>
      <c r="O51" s="6">
        <f t="shared" si="21"/>
        <v>-0.364464927955096</v>
      </c>
      <c r="P51" s="6">
        <f t="shared" si="22"/>
        <v>0.49161612289045836</v>
      </c>
      <c r="Q51" s="6">
        <f t="shared" si="23"/>
        <v>1.4056279158468563</v>
      </c>
      <c r="R51" s="6">
        <f t="shared" si="24"/>
        <v>6.9148488715017303E-2</v>
      </c>
      <c r="S51" s="6">
        <f t="shared" si="25"/>
        <v>0.93418897733482387</v>
      </c>
      <c r="T51" s="5">
        <f t="shared" si="26"/>
        <v>0.50426755600358109</v>
      </c>
      <c r="U51" s="5">
        <f t="shared" si="27"/>
        <v>1.1681047529724919</v>
      </c>
      <c r="V51" s="6">
        <f t="shared" si="28"/>
        <v>-4.1367492054004895</v>
      </c>
      <c r="X51" s="6">
        <f t="shared" si="29"/>
        <v>-2.7554773082794548</v>
      </c>
      <c r="Y51" s="6">
        <f t="shared" si="30"/>
        <v>-0.13121320515616453</v>
      </c>
      <c r="Z51" s="6">
        <f t="shared" si="31"/>
        <v>2.3345153435994996</v>
      </c>
      <c r="AA51" s="6">
        <f t="shared" si="32"/>
        <v>0.3028955474073442</v>
      </c>
    </row>
    <row r="52" spans="1:27" x14ac:dyDescent="0.2">
      <c r="A52" s="6" t="str">
        <f t="shared" si="7"/>
        <v>Francja</v>
      </c>
      <c r="B52" s="6">
        <f t="shared" si="8"/>
        <v>-0.75075112687828705</v>
      </c>
      <c r="C52" s="6">
        <f t="shared" si="9"/>
        <v>-0.13609005590087242</v>
      </c>
      <c r="D52" s="5">
        <f t="shared" si="10"/>
        <v>-3.1209673222743235</v>
      </c>
      <c r="E52" s="5">
        <f t="shared" si="11"/>
        <v>0.27823605849705052</v>
      </c>
      <c r="F52" s="5">
        <f t="shared" si="12"/>
        <v>0.7078279154516004</v>
      </c>
      <c r="G52" s="5">
        <f t="shared" si="13"/>
        <v>0.39146115220242039</v>
      </c>
      <c r="H52" s="5">
        <f t="shared" si="14"/>
        <v>0.20649202908944803</v>
      </c>
      <c r="I52" s="5">
        <f t="shared" si="15"/>
        <v>0.61024867049414477</v>
      </c>
      <c r="J52" s="5">
        <f t="shared" si="16"/>
        <v>0.14603265839003685</v>
      </c>
      <c r="K52" s="5">
        <f t="shared" si="17"/>
        <v>-0.44784975871635435</v>
      </c>
      <c r="L52" s="6">
        <f t="shared" si="18"/>
        <v>-0.37868291579932656</v>
      </c>
      <c r="M52" s="6">
        <f t="shared" si="19"/>
        <v>1.8985060859570524</v>
      </c>
      <c r="N52" s="6">
        <f t="shared" si="20"/>
        <v>-0.60724177289413028</v>
      </c>
      <c r="O52" s="6">
        <f t="shared" si="21"/>
        <v>-1.5332815034598553</v>
      </c>
      <c r="P52" s="6">
        <f t="shared" si="22"/>
        <v>-0.89259910580669688</v>
      </c>
      <c r="Q52" s="6">
        <f t="shared" si="23"/>
        <v>0.8485496194036577</v>
      </c>
      <c r="R52" s="6">
        <f t="shared" si="24"/>
        <v>1.9728593080958392</v>
      </c>
      <c r="S52" s="6">
        <f t="shared" si="25"/>
        <v>0.93418897733482387</v>
      </c>
      <c r="T52" s="5">
        <f t="shared" si="26"/>
        <v>0.11487175986181992</v>
      </c>
      <c r="U52" s="5">
        <f t="shared" si="27"/>
        <v>0.91143599559288568</v>
      </c>
      <c r="V52" s="6">
        <f t="shared" si="28"/>
        <v>108.92034250021248</v>
      </c>
      <c r="X52" s="6">
        <f t="shared" si="29"/>
        <v>110.07358916885342</v>
      </c>
      <c r="Y52" s="6">
        <f t="shared" si="30"/>
        <v>5.2415994842311147</v>
      </c>
      <c r="Z52" s="6">
        <f t="shared" si="31"/>
        <v>7.7073280329867782</v>
      </c>
      <c r="AA52" s="6">
        <f t="shared" si="32"/>
        <v>1</v>
      </c>
    </row>
    <row r="53" spans="1:27" x14ac:dyDescent="0.2">
      <c r="A53" s="6" t="str">
        <f t="shared" si="7"/>
        <v>Grecja</v>
      </c>
      <c r="B53" s="6">
        <f t="shared" si="8"/>
        <v>0.93093139732907604</v>
      </c>
      <c r="C53" s="6">
        <f t="shared" si="9"/>
        <v>-0.79645407508154453</v>
      </c>
      <c r="D53" s="5">
        <f t="shared" si="10"/>
        <v>-0.12104995040034873</v>
      </c>
      <c r="E53" s="5">
        <f t="shared" si="11"/>
        <v>-0.27712644310922624</v>
      </c>
      <c r="F53" s="5">
        <f t="shared" si="12"/>
        <v>-0.65709112882049492</v>
      </c>
      <c r="G53" s="5">
        <f t="shared" si="13"/>
        <v>-8.0366196809768489E-2</v>
      </c>
      <c r="H53" s="5">
        <f t="shared" si="14"/>
        <v>-1.1951508350328635</v>
      </c>
      <c r="I53" s="5">
        <f t="shared" si="15"/>
        <v>0.56602012146782188</v>
      </c>
      <c r="J53" s="5">
        <f t="shared" si="16"/>
        <v>0.14603265839003685</v>
      </c>
      <c r="K53" s="5">
        <f t="shared" si="17"/>
        <v>-0.13822523417171434</v>
      </c>
      <c r="L53" s="6">
        <f t="shared" si="18"/>
        <v>-0.30178678785296847</v>
      </c>
      <c r="M53" s="6">
        <f t="shared" si="19"/>
        <v>-0.61642653060753849</v>
      </c>
      <c r="N53" s="6">
        <f t="shared" si="20"/>
        <v>0.16551645916374819</v>
      </c>
      <c r="O53" s="6">
        <f t="shared" si="21"/>
        <v>-0.34937830096148886</v>
      </c>
      <c r="P53" s="6">
        <f t="shared" si="22"/>
        <v>1.5989883058481817</v>
      </c>
      <c r="Q53" s="6">
        <f t="shared" si="23"/>
        <v>-0.5998539513486586</v>
      </c>
      <c r="R53" s="6">
        <f t="shared" si="24"/>
        <v>-0.58075736720181381</v>
      </c>
      <c r="S53" s="6">
        <f t="shared" si="25"/>
        <v>0.30389279985590673</v>
      </c>
      <c r="T53" s="5">
        <f t="shared" si="26"/>
        <v>-2.4862921583651443</v>
      </c>
      <c r="U53" s="5">
        <f t="shared" si="27"/>
        <v>-1.2396926376838129</v>
      </c>
      <c r="V53" s="6">
        <f t="shared" si="28"/>
        <v>0.52065512704704076</v>
      </c>
      <c r="X53" s="6">
        <f t="shared" si="29"/>
        <v>-5.2076147283455736</v>
      </c>
      <c r="Y53" s="6">
        <f t="shared" si="30"/>
        <v>-0.2479816537307416</v>
      </c>
      <c r="Z53" s="6">
        <f t="shared" si="31"/>
        <v>2.2177468950249222</v>
      </c>
      <c r="AA53" s="6">
        <f t="shared" si="32"/>
        <v>0.28774523226896975</v>
      </c>
    </row>
    <row r="54" spans="1:27" x14ac:dyDescent="0.2">
      <c r="A54" s="6" t="str">
        <f t="shared" si="7"/>
        <v>Hiszpania</v>
      </c>
      <c r="B54" s="6">
        <f t="shared" si="8"/>
        <v>0.93093139732907604</v>
      </c>
      <c r="C54" s="6">
        <f t="shared" si="9"/>
        <v>2.328426379318862</v>
      </c>
      <c r="D54" s="5">
        <f t="shared" si="10"/>
        <v>0.70871442905415494</v>
      </c>
      <c r="E54" s="5">
        <f t="shared" si="11"/>
        <v>-0.59558605941492337</v>
      </c>
      <c r="F54" s="5">
        <f t="shared" si="12"/>
        <v>0.34570653635900378</v>
      </c>
      <c r="G54" s="5">
        <f t="shared" si="13"/>
        <v>0.71811085536470509</v>
      </c>
      <c r="H54" s="5">
        <f t="shared" si="14"/>
        <v>-0.16143922274265898</v>
      </c>
      <c r="I54" s="5">
        <f t="shared" si="15"/>
        <v>1.1557341084854595</v>
      </c>
      <c r="J54" s="5">
        <f t="shared" si="16"/>
        <v>0.38338389207938439</v>
      </c>
      <c r="K54" s="5">
        <f t="shared" si="17"/>
        <v>8.9919152334862487E-2</v>
      </c>
      <c r="L54" s="6">
        <f t="shared" si="18"/>
        <v>-0.27615474520418237</v>
      </c>
      <c r="M54" s="6">
        <f t="shared" si="19"/>
        <v>1.5900028740255281</v>
      </c>
      <c r="N54" s="6">
        <f t="shared" si="20"/>
        <v>5.9001135285499939E-2</v>
      </c>
      <c r="O54" s="6">
        <f t="shared" si="21"/>
        <v>-1.0187481196778689</v>
      </c>
      <c r="P54" s="6">
        <f t="shared" si="22"/>
        <v>-1.0771611362996507</v>
      </c>
      <c r="Q54" s="6">
        <f t="shared" si="23"/>
        <v>1.0435270231587772</v>
      </c>
      <c r="R54" s="6">
        <f t="shared" si="24"/>
        <v>0.75828115113651551</v>
      </c>
      <c r="S54" s="6">
        <f t="shared" si="25"/>
        <v>0.40894216276905943</v>
      </c>
      <c r="T54" s="5">
        <f t="shared" si="26"/>
        <v>-2.2682305125257582</v>
      </c>
      <c r="U54" s="5">
        <f t="shared" si="27"/>
        <v>-0.21301760816538831</v>
      </c>
      <c r="V54" s="6">
        <f t="shared" si="28"/>
        <v>41.975300557675368</v>
      </c>
      <c r="X54" s="6">
        <f t="shared" si="29"/>
        <v>46.885644250345827</v>
      </c>
      <c r="Y54" s="6">
        <f t="shared" si="30"/>
        <v>2.2326497262069442</v>
      </c>
      <c r="Z54" s="6">
        <f t="shared" si="31"/>
        <v>4.6983782749626082</v>
      </c>
      <c r="AA54" s="6">
        <f t="shared" si="32"/>
        <v>0.6095988460402757</v>
      </c>
    </row>
    <row r="55" spans="1:27" x14ac:dyDescent="0.2">
      <c r="A55" s="6" t="str">
        <f t="shared" si="7"/>
        <v>Holandia</v>
      </c>
      <c r="B55" s="6">
        <f t="shared" si="8"/>
        <v>-0.75075112687828705</v>
      </c>
      <c r="C55" s="6">
        <f t="shared" si="9"/>
        <v>6.0935845925738034E-3</v>
      </c>
      <c r="D55" s="5">
        <f t="shared" si="10"/>
        <v>0.9913814154617332</v>
      </c>
      <c r="E55" s="5">
        <f t="shared" si="11"/>
        <v>1.1404072148368645</v>
      </c>
      <c r="F55" s="5">
        <f t="shared" si="12"/>
        <v>0.8749608596481836</v>
      </c>
      <c r="G55" s="5">
        <f t="shared" si="13"/>
        <v>1.4439990846142265</v>
      </c>
      <c r="H55" s="5">
        <f t="shared" si="14"/>
        <v>-1.177630299231335</v>
      </c>
      <c r="I55" s="5">
        <f t="shared" si="15"/>
        <v>0.89036281432752273</v>
      </c>
      <c r="J55" s="5">
        <f t="shared" si="16"/>
        <v>-0.20999419214398446</v>
      </c>
      <c r="K55" s="5">
        <f t="shared" si="17"/>
        <v>-0.49673784153919226</v>
      </c>
      <c r="L55" s="6">
        <f t="shared" si="18"/>
        <v>-1.173276237911693</v>
      </c>
      <c r="M55" s="6">
        <f t="shared" si="19"/>
        <v>-0.8401364620666556</v>
      </c>
      <c r="N55" s="6">
        <f t="shared" si="20"/>
        <v>-0.81818388488830796</v>
      </c>
      <c r="O55" s="6">
        <f t="shared" si="21"/>
        <v>-0.80700598643425336</v>
      </c>
      <c r="P55" s="6">
        <f t="shared" si="22"/>
        <v>1.0606823835770658</v>
      </c>
      <c r="Q55" s="6">
        <f t="shared" si="23"/>
        <v>0.37503306742693887</v>
      </c>
      <c r="R55" s="6">
        <f t="shared" si="24"/>
        <v>4.7840099996432704E-2</v>
      </c>
      <c r="S55" s="6">
        <f t="shared" si="25"/>
        <v>0.40894216276905943</v>
      </c>
      <c r="T55" s="5">
        <f t="shared" si="26"/>
        <v>1.0260579228335409</v>
      </c>
      <c r="U55" s="5">
        <f t="shared" si="27"/>
        <v>1.1803270747524732</v>
      </c>
      <c r="V55" s="6">
        <f t="shared" si="28"/>
        <v>-4.8444902289187688</v>
      </c>
      <c r="X55" s="6">
        <f t="shared" si="29"/>
        <v>-1.6721185751758618</v>
      </c>
      <c r="Y55" s="6">
        <f t="shared" si="30"/>
        <v>-7.9624694055993414E-2</v>
      </c>
      <c r="Z55" s="6">
        <f t="shared" si="31"/>
        <v>2.3861038546996705</v>
      </c>
      <c r="AA55" s="6">
        <f t="shared" si="32"/>
        <v>0.30958898394973294</v>
      </c>
    </row>
    <row r="56" spans="1:27" x14ac:dyDescent="0.2">
      <c r="A56" s="6" t="str">
        <f t="shared" si="7"/>
        <v>Irlandia</v>
      </c>
      <c r="B56" s="6">
        <f t="shared" si="8"/>
        <v>-0.75075112687828705</v>
      </c>
      <c r="C56" s="6">
        <f t="shared" si="9"/>
        <v>1.4310896259824466</v>
      </c>
      <c r="D56" s="5">
        <f t="shared" si="10"/>
        <v>0.69503699422798182</v>
      </c>
      <c r="E56" s="5">
        <f t="shared" si="11"/>
        <v>-1.3218293307462077</v>
      </c>
      <c r="F56" s="5">
        <f t="shared" si="12"/>
        <v>0.35963428170871897</v>
      </c>
      <c r="G56" s="5">
        <f t="shared" si="13"/>
        <v>2.8517037577659672E-2</v>
      </c>
      <c r="H56" s="5">
        <f t="shared" si="14"/>
        <v>1.3978884635934126</v>
      </c>
      <c r="I56" s="5">
        <f t="shared" si="15"/>
        <v>-0.83455059769906725</v>
      </c>
      <c r="J56" s="5">
        <f t="shared" si="16"/>
        <v>-9.1318575299310686E-2</v>
      </c>
      <c r="K56" s="5">
        <f t="shared" si="17"/>
        <v>-0.95302661455234594</v>
      </c>
      <c r="L56" s="6">
        <f t="shared" si="18"/>
        <v>-0.92549982564009492</v>
      </c>
      <c r="M56" s="6">
        <f t="shared" si="19"/>
        <v>-0.60379774415420118</v>
      </c>
      <c r="N56" s="6">
        <f t="shared" si="20"/>
        <v>-1.1210215704245035</v>
      </c>
      <c r="O56" s="6">
        <f t="shared" si="21"/>
        <v>-0.34937830096148886</v>
      </c>
      <c r="P56" s="6">
        <f t="shared" si="22"/>
        <v>-0.23125182987361162</v>
      </c>
      <c r="Q56" s="6">
        <f t="shared" si="23"/>
        <v>0.37503306742693887</v>
      </c>
      <c r="R56" s="6">
        <f t="shared" si="24"/>
        <v>-0.5323292110232124</v>
      </c>
      <c r="S56" s="6">
        <f t="shared" si="25"/>
        <v>-1.3768970067545396</v>
      </c>
      <c r="T56" s="5">
        <f t="shared" si="26"/>
        <v>-2.5310726749214141E-2</v>
      </c>
      <c r="U56" s="5">
        <f t="shared" si="27"/>
        <v>-0.53079797444490029</v>
      </c>
      <c r="V56" s="6">
        <f t="shared" si="28"/>
        <v>-46.419738559185113</v>
      </c>
      <c r="X56" s="6">
        <f t="shared" si="29"/>
        <v>-51.780299523868941</v>
      </c>
      <c r="Y56" s="6">
        <f t="shared" si="30"/>
        <v>-2.4657285487556639</v>
      </c>
      <c r="Z56" s="6">
        <f t="shared" si="31"/>
        <v>0</v>
      </c>
      <c r="AA56" s="6">
        <f t="shared" si="32"/>
        <v>0</v>
      </c>
    </row>
    <row r="57" spans="1:27" x14ac:dyDescent="0.2">
      <c r="A57" s="6" t="str">
        <f t="shared" si="7"/>
        <v>Litwa</v>
      </c>
      <c r="B57" s="6">
        <f t="shared" si="8"/>
        <v>-0.870871307178813</v>
      </c>
      <c r="C57" s="6">
        <f t="shared" si="9"/>
        <v>-0.81541189381400381</v>
      </c>
      <c r="D57" s="5">
        <f t="shared" si="10"/>
        <v>0.47163889206715393</v>
      </c>
      <c r="E57" s="5">
        <f t="shared" si="11"/>
        <v>-0.90239471414846051</v>
      </c>
      <c r="F57" s="5">
        <f t="shared" si="12"/>
        <v>0.23428457356128163</v>
      </c>
      <c r="G57" s="5">
        <f t="shared" si="13"/>
        <v>-1.205492952146527</v>
      </c>
      <c r="H57" s="5">
        <f t="shared" si="14"/>
        <v>0.5744232809215547</v>
      </c>
      <c r="I57" s="5">
        <f t="shared" si="15"/>
        <v>6.4763232502830198E-2</v>
      </c>
      <c r="J57" s="5">
        <f t="shared" si="16"/>
        <v>0.14603265839003685</v>
      </c>
      <c r="K57" s="5">
        <f t="shared" si="17"/>
        <v>0.26102744221479512</v>
      </c>
      <c r="L57" s="6">
        <f t="shared" si="18"/>
        <v>0.35610230679920585</v>
      </c>
      <c r="M57" s="6">
        <f t="shared" si="19"/>
        <v>-0.64709644056564319</v>
      </c>
      <c r="N57" s="6">
        <f t="shared" si="20"/>
        <v>-0.17282633433186348</v>
      </c>
      <c r="O57" s="6">
        <f t="shared" si="21"/>
        <v>-0.38272768694735809</v>
      </c>
      <c r="P57" s="6">
        <f t="shared" si="22"/>
        <v>-1.4309050280778124</v>
      </c>
      <c r="Q57" s="6">
        <f t="shared" si="23"/>
        <v>-0.54414612170433874</v>
      </c>
      <c r="R57" s="6">
        <f t="shared" si="24"/>
        <v>-0.58075736720181381</v>
      </c>
      <c r="S57" s="6">
        <f t="shared" si="25"/>
        <v>-0.11630465179670493</v>
      </c>
      <c r="T57" s="5">
        <f t="shared" si="26"/>
        <v>0.34850923754687657</v>
      </c>
      <c r="U57" s="5">
        <f t="shared" si="27"/>
        <v>-0.64079887046473172</v>
      </c>
      <c r="V57" s="6">
        <f t="shared" si="28"/>
        <v>-38.43496803744037</v>
      </c>
      <c r="X57" s="6">
        <f t="shared" si="29"/>
        <v>-44.287919781814708</v>
      </c>
      <c r="Y57" s="6">
        <f t="shared" si="30"/>
        <v>-2.1089485610387957</v>
      </c>
      <c r="Z57" s="6">
        <f t="shared" si="31"/>
        <v>0.35677998771686825</v>
      </c>
      <c r="AA57" s="6">
        <f t="shared" si="32"/>
        <v>4.6291008529788409E-2</v>
      </c>
    </row>
    <row r="58" spans="1:27" x14ac:dyDescent="0.2">
      <c r="A58" s="6" t="str">
        <f t="shared" si="7"/>
        <v>Luksemburg</v>
      </c>
      <c r="B58" s="6">
        <f t="shared" si="8"/>
        <v>-0.15015022537565742</v>
      </c>
      <c r="C58" s="6">
        <f t="shared" si="9"/>
        <v>3.137067623585349E-2</v>
      </c>
      <c r="D58" s="5">
        <f t="shared" si="10"/>
        <v>0.65856383469152013</v>
      </c>
      <c r="E58" s="5">
        <f t="shared" si="11"/>
        <v>-1.6325216393371318</v>
      </c>
      <c r="F58" s="5">
        <f t="shared" si="12"/>
        <v>0.73568340615103101</v>
      </c>
      <c r="G58" s="5">
        <f t="shared" si="13"/>
        <v>0.57293320951480076</v>
      </c>
      <c r="H58" s="5">
        <f t="shared" si="14"/>
        <v>-0.19648029434571665</v>
      </c>
      <c r="I58" s="5">
        <f t="shared" si="15"/>
        <v>-0.68712210094465787</v>
      </c>
      <c r="J58" s="5">
        <f t="shared" si="16"/>
        <v>-9.1318575299310686E-2</v>
      </c>
      <c r="K58" s="5">
        <f t="shared" si="17"/>
        <v>-1.2300590838817607</v>
      </c>
      <c r="L58" s="6">
        <f t="shared" si="18"/>
        <v>-1.284348422723099</v>
      </c>
      <c r="M58" s="6">
        <f t="shared" si="19"/>
        <v>-0.82389945091236483</v>
      </c>
      <c r="N58" s="6">
        <f t="shared" si="20"/>
        <v>-0.66363223847673225</v>
      </c>
      <c r="O58" s="6">
        <f t="shared" si="21"/>
        <v>-0.34937830096148886</v>
      </c>
      <c r="P58" s="6">
        <f t="shared" si="22"/>
        <v>-0.69265690610599628</v>
      </c>
      <c r="Q58" s="6">
        <f t="shared" si="23"/>
        <v>0.87640353422581763</v>
      </c>
      <c r="R58" s="6">
        <f t="shared" si="24"/>
        <v>-0.47130973423817463</v>
      </c>
      <c r="S58" s="6">
        <f t="shared" si="25"/>
        <v>1.8796332435532002</v>
      </c>
      <c r="T58" s="5">
        <f t="shared" si="26"/>
        <v>0.73790503368863769</v>
      </c>
      <c r="U58" s="5">
        <f t="shared" si="27"/>
        <v>0.8014350995730547</v>
      </c>
      <c r="V58" s="6">
        <f t="shared" si="28"/>
        <v>-48.800651951123548</v>
      </c>
      <c r="X58" s="6">
        <f t="shared" si="29"/>
        <v>-50.779600886091728</v>
      </c>
      <c r="Y58" s="6">
        <f t="shared" si="30"/>
        <v>-2.4180762326710346</v>
      </c>
      <c r="Z58" s="6">
        <f t="shared" si="31"/>
        <v>4.7652316084629387E-2</v>
      </c>
      <c r="AA58" s="6">
        <f t="shared" si="32"/>
        <v>6.1827284216632661E-3</v>
      </c>
    </row>
    <row r="59" spans="1:27" x14ac:dyDescent="0.2">
      <c r="A59" s="6" t="str">
        <f t="shared" si="7"/>
        <v>Łotwa</v>
      </c>
      <c r="B59" s="6">
        <f t="shared" si="8"/>
        <v>-0.870871307178813</v>
      </c>
      <c r="C59" s="6">
        <f t="shared" si="9"/>
        <v>4.0849585602083592E-2</v>
      </c>
      <c r="D59" s="5">
        <f t="shared" si="10"/>
        <v>0.99594056040379086</v>
      </c>
      <c r="E59" s="5">
        <f t="shared" si="11"/>
        <v>-3.2456250093873436E-2</v>
      </c>
      <c r="F59" s="5">
        <f t="shared" si="12"/>
        <v>0.84710536894875299</v>
      </c>
      <c r="G59" s="5">
        <f t="shared" si="13"/>
        <v>-2.076558827245953</v>
      </c>
      <c r="H59" s="5">
        <f t="shared" si="14"/>
        <v>0.45177953031085227</v>
      </c>
      <c r="I59" s="5">
        <f t="shared" si="15"/>
        <v>-0.68712210094465787</v>
      </c>
      <c r="J59" s="5">
        <f t="shared" si="16"/>
        <v>2.735704154536309E-2</v>
      </c>
      <c r="K59" s="5">
        <f t="shared" si="17"/>
        <v>0.93731258793071925</v>
      </c>
      <c r="L59" s="6">
        <f t="shared" si="18"/>
        <v>1.5864403539409346</v>
      </c>
      <c r="M59" s="6">
        <f t="shared" si="19"/>
        <v>-0.32055210512935128</v>
      </c>
      <c r="N59" s="6">
        <f t="shared" si="20"/>
        <v>0.69391600703035161</v>
      </c>
      <c r="O59" s="6">
        <f t="shared" si="21"/>
        <v>-0.76068739478721237</v>
      </c>
      <c r="P59" s="6">
        <f t="shared" si="22"/>
        <v>1.152963398823543</v>
      </c>
      <c r="Q59" s="6">
        <f t="shared" si="23"/>
        <v>-1.1012244181475375</v>
      </c>
      <c r="R59" s="6">
        <f t="shared" si="24"/>
        <v>-0.48390105484461099</v>
      </c>
      <c r="S59" s="6">
        <f t="shared" si="25"/>
        <v>-0.22135401470985794</v>
      </c>
      <c r="T59" s="5">
        <f t="shared" si="26"/>
        <v>0.24726633055001865</v>
      </c>
      <c r="U59" s="5">
        <f t="shared" si="27"/>
        <v>-1.1663587070039252</v>
      </c>
      <c r="V59" s="6">
        <f t="shared" si="28"/>
        <v>-43.044358293174838</v>
      </c>
      <c r="X59" s="6">
        <f t="shared" si="29"/>
        <v>-43.784513708174224</v>
      </c>
      <c r="Y59" s="6">
        <f t="shared" si="30"/>
        <v>-2.0849768432463915</v>
      </c>
      <c r="Z59" s="6">
        <f t="shared" si="31"/>
        <v>0.3807517055092724</v>
      </c>
      <c r="AA59" s="6">
        <f t="shared" si="32"/>
        <v>4.9401258630706261E-2</v>
      </c>
    </row>
    <row r="60" spans="1:27" x14ac:dyDescent="0.2">
      <c r="A60" s="6" t="str">
        <f t="shared" si="7"/>
        <v>Malta</v>
      </c>
      <c r="B60" s="6">
        <f t="shared" si="8"/>
        <v>-0.75075112687828705</v>
      </c>
      <c r="C60" s="6">
        <f t="shared" si="9"/>
        <v>-0.29091224221595802</v>
      </c>
      <c r="D60" s="5">
        <f t="shared" si="10"/>
        <v>-5.6136410511050679E-2</v>
      </c>
      <c r="E60" s="5">
        <f t="shared" si="11"/>
        <v>-1.9043774093541903</v>
      </c>
      <c r="F60" s="5">
        <f t="shared" si="12"/>
        <v>-0.51781367532334233</v>
      </c>
      <c r="G60" s="5">
        <f t="shared" si="13"/>
        <v>0.93587732413956148</v>
      </c>
      <c r="H60" s="5">
        <f t="shared" si="14"/>
        <v>-2.421588341139886</v>
      </c>
      <c r="I60" s="5">
        <f t="shared" si="15"/>
        <v>1.052534160757373</v>
      </c>
      <c r="J60" s="5">
        <f t="shared" si="16"/>
        <v>-3.1768846132608286</v>
      </c>
      <c r="K60" s="5">
        <f t="shared" si="17"/>
        <v>-0.92858257314092696</v>
      </c>
      <c r="L60" s="6">
        <f t="shared" si="18"/>
        <v>-1.2672603942905751</v>
      </c>
      <c r="M60" s="6">
        <f t="shared" si="19"/>
        <v>-0.84554879911808578</v>
      </c>
      <c r="N60" s="6">
        <f t="shared" si="20"/>
        <v>-1.3591146473288229</v>
      </c>
      <c r="O60" s="6">
        <f t="shared" si="21"/>
        <v>-0.34937830096148886</v>
      </c>
      <c r="P60" s="6">
        <f t="shared" si="22"/>
        <v>0.12249206190455011</v>
      </c>
      <c r="Q60" s="6">
        <f t="shared" si="23"/>
        <v>-0.40487654759353914</v>
      </c>
      <c r="R60" s="6">
        <f t="shared" si="24"/>
        <v>-0.62918552338041522</v>
      </c>
      <c r="S60" s="6">
        <f t="shared" si="25"/>
        <v>-1.3768970067545396</v>
      </c>
      <c r="T60" s="5">
        <f t="shared" si="26"/>
        <v>0.98711834321936476</v>
      </c>
      <c r="U60" s="5">
        <f t="shared" si="27"/>
        <v>0.19031901057399273</v>
      </c>
      <c r="V60" s="6">
        <f t="shared" si="28"/>
        <v>-6.6623834089460016E-2</v>
      </c>
      <c r="X60" s="6">
        <f t="shared" si="29"/>
        <v>-13.057590544746557</v>
      </c>
      <c r="Y60" s="6">
        <f t="shared" si="30"/>
        <v>-0.62179002594031219</v>
      </c>
      <c r="Z60" s="6">
        <f t="shared" si="31"/>
        <v>1.8439385228153518</v>
      </c>
      <c r="AA60" s="6">
        <f t="shared" si="32"/>
        <v>0.23924484788028161</v>
      </c>
    </row>
    <row r="61" spans="1:27" x14ac:dyDescent="0.2">
      <c r="A61" s="6" t="str">
        <f t="shared" si="7"/>
        <v>Niemcy</v>
      </c>
      <c r="B61" s="6">
        <f t="shared" si="8"/>
        <v>-0.51051076627723524</v>
      </c>
      <c r="C61" s="6">
        <f t="shared" si="9"/>
        <v>-0.27195442348349824</v>
      </c>
      <c r="D61" s="5">
        <f t="shared" si="10"/>
        <v>-2.0450091159487034</v>
      </c>
      <c r="E61" s="5">
        <f t="shared" si="11"/>
        <v>-0.29654471239615898</v>
      </c>
      <c r="F61" s="5">
        <f t="shared" si="12"/>
        <v>0.48498398985615637</v>
      </c>
      <c r="G61" s="5">
        <f t="shared" si="13"/>
        <v>1.0084661470645138</v>
      </c>
      <c r="H61" s="5">
        <f t="shared" si="14"/>
        <v>-1.5280410152619128</v>
      </c>
      <c r="I61" s="5">
        <f t="shared" si="15"/>
        <v>-2.3693865549815646E-2</v>
      </c>
      <c r="J61" s="5">
        <f t="shared" si="16"/>
        <v>0.50205950892405815</v>
      </c>
      <c r="K61" s="5">
        <f t="shared" si="17"/>
        <v>-1.2219110700779543</v>
      </c>
      <c r="L61" s="6">
        <f t="shared" si="18"/>
        <v>-0.52393115747578056</v>
      </c>
      <c r="M61" s="6">
        <f t="shared" si="19"/>
        <v>-0.32235621747982801</v>
      </c>
      <c r="N61" s="6">
        <f t="shared" si="20"/>
        <v>-0.1101702614623058</v>
      </c>
      <c r="O61" s="6">
        <f t="shared" si="21"/>
        <v>-3.0335841696670866E-2</v>
      </c>
      <c r="P61" s="6">
        <f t="shared" si="22"/>
        <v>-0.86183876739120457</v>
      </c>
      <c r="Q61" s="6">
        <f t="shared" si="23"/>
        <v>1.544897489957656</v>
      </c>
      <c r="R61" s="6">
        <f t="shared" si="24"/>
        <v>3.8576831465670076</v>
      </c>
      <c r="S61" s="6">
        <f t="shared" si="25"/>
        <v>2.2998306952058116</v>
      </c>
      <c r="T61" s="5">
        <f t="shared" si="26"/>
        <v>1.4466053826666427</v>
      </c>
      <c r="U61" s="5">
        <f t="shared" si="27"/>
        <v>0.64254491643329847</v>
      </c>
      <c r="V61" s="6">
        <f t="shared" si="28"/>
        <v>96.595797350740241</v>
      </c>
      <c r="X61" s="6">
        <f t="shared" si="29"/>
        <v>100.63657141291432</v>
      </c>
      <c r="Y61" s="6">
        <f t="shared" si="30"/>
        <v>4.7922176863292538</v>
      </c>
      <c r="Z61" s="6">
        <f t="shared" si="31"/>
        <v>7.2579462350849173</v>
      </c>
      <c r="AA61" s="6">
        <f t="shared" si="32"/>
        <v>0.94169421672743903</v>
      </c>
    </row>
    <row r="62" spans="1:27" x14ac:dyDescent="0.2">
      <c r="A62" s="6" t="str">
        <f t="shared" si="7"/>
        <v>Polska</v>
      </c>
      <c r="B62" s="6">
        <f t="shared" si="8"/>
        <v>9.0090135225394455E-2</v>
      </c>
      <c r="C62" s="6">
        <f t="shared" si="9"/>
        <v>-0.15820751108874145</v>
      </c>
      <c r="D62" s="5">
        <f t="shared" si="10"/>
        <v>-5.6136410511050679E-2</v>
      </c>
      <c r="E62" s="5">
        <f t="shared" si="11"/>
        <v>1.144290868694251</v>
      </c>
      <c r="F62" s="5">
        <f t="shared" si="12"/>
        <v>-1.6598887939999933</v>
      </c>
      <c r="G62" s="5">
        <f t="shared" si="13"/>
        <v>-0.22554384265967292</v>
      </c>
      <c r="H62" s="5">
        <f t="shared" si="14"/>
        <v>0.59194381672308349</v>
      </c>
      <c r="I62" s="5">
        <f t="shared" si="15"/>
        <v>-0.17112236230422503</v>
      </c>
      <c r="J62" s="5">
        <f t="shared" si="16"/>
        <v>-9.1318575299310686E-2</v>
      </c>
      <c r="K62" s="5">
        <f t="shared" si="17"/>
        <v>1.369157319532454</v>
      </c>
      <c r="L62" s="6">
        <f t="shared" si="18"/>
        <v>-0.60937129963840064</v>
      </c>
      <c r="M62" s="6">
        <f t="shared" si="19"/>
        <v>0.22428982471462752</v>
      </c>
      <c r="N62" s="6">
        <f t="shared" si="20"/>
        <v>-0.40047673242458981</v>
      </c>
      <c r="O62" s="6">
        <f t="shared" si="21"/>
        <v>1.4292556182848841</v>
      </c>
      <c r="P62" s="6">
        <f t="shared" si="22"/>
        <v>-0.30815267591234213</v>
      </c>
      <c r="Q62" s="6">
        <f t="shared" si="23"/>
        <v>-1.4633253108356163</v>
      </c>
      <c r="R62" s="6">
        <f t="shared" si="24"/>
        <v>1.0415858647813339</v>
      </c>
      <c r="S62" s="6">
        <f t="shared" si="25"/>
        <v>0.30389279985590673</v>
      </c>
      <c r="T62" s="5">
        <f t="shared" si="26"/>
        <v>-7.2038222286225584E-2</v>
      </c>
      <c r="U62" s="5">
        <f t="shared" si="27"/>
        <v>-2.9682781465669706E-2</v>
      </c>
      <c r="V62" s="6">
        <f t="shared" si="28"/>
        <v>108.42431887689197</v>
      </c>
      <c r="X62" s="6">
        <f t="shared" si="29"/>
        <v>109.37356060627808</v>
      </c>
      <c r="Y62" s="6">
        <f t="shared" si="30"/>
        <v>5.2082647907751465</v>
      </c>
      <c r="Z62" s="6">
        <f t="shared" si="31"/>
        <v>7.67399333953081</v>
      </c>
      <c r="AA62" s="6">
        <f t="shared" si="32"/>
        <v>0.99567493516387284</v>
      </c>
    </row>
    <row r="63" spans="1:27" x14ac:dyDescent="0.2">
      <c r="A63" s="6" t="str">
        <f t="shared" si="7"/>
        <v>Portugalia</v>
      </c>
      <c r="B63" s="6">
        <f t="shared" si="8"/>
        <v>0.2102103155259204</v>
      </c>
      <c r="C63" s="6">
        <f t="shared" si="9"/>
        <v>7.5605586611592487E-2</v>
      </c>
      <c r="D63" s="5">
        <f t="shared" si="10"/>
        <v>0.11146644164459461</v>
      </c>
      <c r="E63" s="5">
        <f t="shared" si="11"/>
        <v>-0.67325913656265446</v>
      </c>
      <c r="F63" s="5">
        <f t="shared" si="12"/>
        <v>0.40141751775786472</v>
      </c>
      <c r="G63" s="5">
        <f t="shared" si="13"/>
        <v>-4.4071785347292544E-2</v>
      </c>
      <c r="H63" s="5">
        <f t="shared" si="14"/>
        <v>-0.93234279800993003</v>
      </c>
      <c r="I63" s="5">
        <f t="shared" si="15"/>
        <v>0.31539167698532605</v>
      </c>
      <c r="J63" s="5">
        <f t="shared" si="16"/>
        <v>-9.1318575299310686E-2</v>
      </c>
      <c r="K63" s="5">
        <f t="shared" si="17"/>
        <v>0.20399134558815091</v>
      </c>
      <c r="L63" s="6">
        <f t="shared" si="18"/>
        <v>0.61242273328706598</v>
      </c>
      <c r="M63" s="6">
        <f t="shared" si="19"/>
        <v>0.55985472190330321</v>
      </c>
      <c r="N63" s="6">
        <f t="shared" si="20"/>
        <v>-0.26263337211156296</v>
      </c>
      <c r="O63" s="6">
        <f t="shared" si="21"/>
        <v>-1.0552736376623928</v>
      </c>
      <c r="P63" s="6">
        <f t="shared" si="22"/>
        <v>-0.61575606006726569</v>
      </c>
      <c r="Q63" s="6">
        <f t="shared" si="23"/>
        <v>-4.2775654905460057E-2</v>
      </c>
      <c r="R63" s="6">
        <f t="shared" si="24"/>
        <v>-0.58075736720181381</v>
      </c>
      <c r="S63" s="6">
        <f t="shared" si="25"/>
        <v>-1.166798280928234</v>
      </c>
      <c r="T63" s="5">
        <f t="shared" si="26"/>
        <v>-0.91313314195242967</v>
      </c>
      <c r="U63" s="5">
        <f t="shared" si="27"/>
        <v>-0.23746225172535071</v>
      </c>
      <c r="V63" s="6">
        <f t="shared" si="28"/>
        <v>-17.565681446516635</v>
      </c>
      <c r="X63" s="6">
        <f t="shared" si="29"/>
        <v>-21.690903168986516</v>
      </c>
      <c r="Y63" s="6">
        <f t="shared" si="30"/>
        <v>-1.0329001509041198</v>
      </c>
      <c r="Z63" s="6">
        <f t="shared" si="31"/>
        <v>1.4328283978515441</v>
      </c>
      <c r="AA63" s="6">
        <f t="shared" si="32"/>
        <v>0.18590468599742316</v>
      </c>
    </row>
    <row r="64" spans="1:27" x14ac:dyDescent="0.2">
      <c r="A64" s="6" t="str">
        <f t="shared" si="7"/>
        <v>Rumunia</v>
      </c>
      <c r="B64" s="6">
        <f t="shared" si="8"/>
        <v>0.45045067612697226</v>
      </c>
      <c r="C64" s="6">
        <f t="shared" si="9"/>
        <v>-2.2783235726687949</v>
      </c>
      <c r="D64" s="5">
        <f t="shared" si="10"/>
        <v>0.11146644164459461</v>
      </c>
      <c r="E64" s="5">
        <f t="shared" si="11"/>
        <v>1.4200302925686961</v>
      </c>
      <c r="F64" s="5">
        <f t="shared" si="12"/>
        <v>-0.28104200437818283</v>
      </c>
      <c r="G64" s="5">
        <f t="shared" si="13"/>
        <v>-0.73366560313433771</v>
      </c>
      <c r="H64" s="5">
        <f t="shared" si="14"/>
        <v>-1.5806026226664989</v>
      </c>
      <c r="I64" s="5">
        <f t="shared" si="15"/>
        <v>-0.87877914672539015</v>
      </c>
      <c r="J64" s="5">
        <f t="shared" si="16"/>
        <v>0.62073512576873191</v>
      </c>
      <c r="K64" s="5">
        <f t="shared" si="17"/>
        <v>1.7195219130961257</v>
      </c>
      <c r="L64" s="6">
        <f t="shared" si="18"/>
        <v>0.45863047739434981</v>
      </c>
      <c r="M64" s="6">
        <f t="shared" si="19"/>
        <v>-0.34400556568554908</v>
      </c>
      <c r="N64" s="6">
        <f t="shared" si="20"/>
        <v>-0.94140749486510467</v>
      </c>
      <c r="O64" s="6">
        <f t="shared" si="21"/>
        <v>1.5682113932260069</v>
      </c>
      <c r="P64" s="6">
        <f t="shared" si="22"/>
        <v>-0.93873961342993506</v>
      </c>
      <c r="Q64" s="6">
        <f t="shared" si="23"/>
        <v>-0.76697744028161818</v>
      </c>
      <c r="R64" s="6">
        <f t="shared" si="24"/>
        <v>-0.5323292110232124</v>
      </c>
      <c r="S64" s="6">
        <f t="shared" si="25"/>
        <v>-0.11630465179670493</v>
      </c>
      <c r="T64" s="5">
        <f t="shared" si="26"/>
        <v>0.20832675093584255</v>
      </c>
      <c r="U64" s="5">
        <f t="shared" si="27"/>
        <v>-1.9974765880426493</v>
      </c>
      <c r="V64" s="6">
        <f t="shared" si="28"/>
        <v>14.155634171687455</v>
      </c>
      <c r="X64" s="6">
        <f t="shared" si="29"/>
        <v>9.3233537277507956</v>
      </c>
      <c r="Y64" s="6">
        <f t="shared" si="30"/>
        <v>0.44396922513099024</v>
      </c>
      <c r="Z64" s="6">
        <f t="shared" si="31"/>
        <v>2.9096977738866543</v>
      </c>
      <c r="AA64" s="6">
        <f t="shared" si="32"/>
        <v>0.3775235414184227</v>
      </c>
    </row>
    <row r="65" spans="1:27" x14ac:dyDescent="0.2">
      <c r="A65" s="6" t="str">
        <f t="shared" si="7"/>
        <v>Słowacja</v>
      </c>
      <c r="B65" s="6">
        <f t="shared" si="8"/>
        <v>1.2912919382306538</v>
      </c>
      <c r="C65" s="6">
        <f t="shared" si="9"/>
        <v>0.48635832581488153</v>
      </c>
      <c r="D65" s="5">
        <f t="shared" si="10"/>
        <v>1.0004997053458486</v>
      </c>
      <c r="E65" s="5">
        <f t="shared" si="11"/>
        <v>-0.16061682738762975</v>
      </c>
      <c r="F65" s="5">
        <f t="shared" si="12"/>
        <v>-0.33675298577704388</v>
      </c>
      <c r="G65" s="5">
        <f t="shared" si="13"/>
        <v>-0.4433103114345292</v>
      </c>
      <c r="H65" s="5">
        <f t="shared" si="14"/>
        <v>0.39921792290626579</v>
      </c>
      <c r="I65" s="5">
        <f t="shared" si="15"/>
        <v>0.69870576854679045</v>
      </c>
      <c r="J65" s="5">
        <f t="shared" si="16"/>
        <v>0.85808635945807943</v>
      </c>
      <c r="K65" s="5">
        <f t="shared" si="17"/>
        <v>1.3121212229058099</v>
      </c>
      <c r="L65" s="6">
        <f t="shared" si="18"/>
        <v>-0.72044348444980677</v>
      </c>
      <c r="M65" s="6">
        <f t="shared" si="19"/>
        <v>-0.15998610593692042</v>
      </c>
      <c r="N65" s="6">
        <f t="shared" si="20"/>
        <v>0.33677639167387247</v>
      </c>
      <c r="O65" s="6">
        <f t="shared" si="21"/>
        <v>0.89963560750928961</v>
      </c>
      <c r="P65" s="6">
        <f t="shared" si="22"/>
        <v>-1.3693843512468278</v>
      </c>
      <c r="Q65" s="6">
        <f t="shared" si="23"/>
        <v>-1.1290783329696974</v>
      </c>
      <c r="R65" s="6">
        <f t="shared" si="24"/>
        <v>-0.58075736720181381</v>
      </c>
      <c r="S65" s="6">
        <f t="shared" si="25"/>
        <v>-0.32640337762301064</v>
      </c>
      <c r="T65" s="5">
        <f t="shared" si="26"/>
        <v>-0.57046484134767994</v>
      </c>
      <c r="U65" s="5">
        <f t="shared" si="27"/>
        <v>0.70365652533320477</v>
      </c>
      <c r="V65" s="6">
        <f t="shared" si="28"/>
        <v>-3.143916830891872E-2</v>
      </c>
      <c r="X65" s="6">
        <f t="shared" si="29"/>
        <v>2.1577126140408192</v>
      </c>
      <c r="Y65" s="6">
        <f t="shared" si="30"/>
        <v>0.10274821971622948</v>
      </c>
      <c r="Z65" s="6">
        <f t="shared" si="31"/>
        <v>2.5684767684718932</v>
      </c>
      <c r="AA65" s="6">
        <f t="shared" si="32"/>
        <v>0.33325125873441586</v>
      </c>
    </row>
    <row r="66" spans="1:27" x14ac:dyDescent="0.2">
      <c r="A66" s="6" t="str">
        <f t="shared" si="7"/>
        <v>Słowenia</v>
      </c>
      <c r="B66" s="6">
        <f t="shared" si="8"/>
        <v>2.2522533806348615</v>
      </c>
      <c r="C66" s="6">
        <f t="shared" si="9"/>
        <v>1.1309241627185045</v>
      </c>
      <c r="D66" s="5">
        <f t="shared" si="10"/>
        <v>0.9913814154617332</v>
      </c>
      <c r="E66" s="5">
        <f t="shared" si="11"/>
        <v>0.31707259707091606</v>
      </c>
      <c r="F66" s="5">
        <f t="shared" si="12"/>
        <v>0.34570653635900378</v>
      </c>
      <c r="G66" s="5">
        <f t="shared" si="13"/>
        <v>-0.55219354582195734</v>
      </c>
      <c r="H66" s="5">
        <f t="shared" si="14"/>
        <v>0.88979292534907461</v>
      </c>
      <c r="I66" s="5">
        <f t="shared" si="15"/>
        <v>0.58076297114326303</v>
      </c>
      <c r="J66" s="5">
        <f t="shared" si="16"/>
        <v>-0.32866980898865822</v>
      </c>
      <c r="K66" s="5">
        <f t="shared" si="17"/>
        <v>0.4158397044871151</v>
      </c>
      <c r="L66" s="6">
        <f t="shared" si="18"/>
        <v>0.33047026415041975</v>
      </c>
      <c r="M66" s="6">
        <f t="shared" si="19"/>
        <v>-0.71926093458471319</v>
      </c>
      <c r="N66" s="6">
        <f t="shared" si="20"/>
        <v>0.31380249828836809</v>
      </c>
      <c r="O66" s="6">
        <f t="shared" si="21"/>
        <v>1.7317821911567002</v>
      </c>
      <c r="P66" s="6">
        <f t="shared" si="22"/>
        <v>2.0450132128728207</v>
      </c>
      <c r="Q66" s="6">
        <f t="shared" si="23"/>
        <v>-0.32131480312705935</v>
      </c>
      <c r="R66" s="6">
        <f t="shared" si="24"/>
        <v>-0.5323292110232124</v>
      </c>
      <c r="S66" s="6">
        <f t="shared" si="25"/>
        <v>1.4594357919005887</v>
      </c>
      <c r="T66" s="5">
        <f t="shared" si="26"/>
        <v>0.37187298531538204</v>
      </c>
      <c r="U66" s="5">
        <f t="shared" si="27"/>
        <v>0.63032259465331753</v>
      </c>
      <c r="V66" s="6">
        <f t="shared" si="28"/>
        <v>-43.842835345349307</v>
      </c>
      <c r="X66" s="6">
        <f t="shared" si="29"/>
        <v>-32.490170417332834</v>
      </c>
      <c r="Y66" s="6">
        <f t="shared" si="30"/>
        <v>-1.5471509722539445</v>
      </c>
      <c r="Z66" s="6">
        <f t="shared" si="31"/>
        <v>0.91857757650171945</v>
      </c>
      <c r="AA66" s="6">
        <f t="shared" si="32"/>
        <v>0.11918236418253865</v>
      </c>
    </row>
    <row r="67" spans="1:27" x14ac:dyDescent="0.2">
      <c r="A67" s="6" t="str">
        <f t="shared" si="7"/>
        <v>Szwecja</v>
      </c>
      <c r="B67" s="6">
        <f t="shared" si="8"/>
        <v>-0.6306309465777612</v>
      </c>
      <c r="C67" s="6">
        <f t="shared" si="9"/>
        <v>-1.0113093540494187</v>
      </c>
      <c r="D67" s="5">
        <f t="shared" si="10"/>
        <v>0.34398283368953797</v>
      </c>
      <c r="E67" s="5">
        <f t="shared" si="11"/>
        <v>0.89573702182151194</v>
      </c>
      <c r="F67" s="5">
        <f t="shared" si="12"/>
        <v>0.79139438754989189</v>
      </c>
      <c r="G67" s="5">
        <f t="shared" si="13"/>
        <v>0.42775556366489637</v>
      </c>
      <c r="H67" s="5">
        <f t="shared" si="14"/>
        <v>0.78466971053990131</v>
      </c>
      <c r="I67" s="5">
        <f t="shared" si="15"/>
        <v>-0.9524933951025949</v>
      </c>
      <c r="J67" s="5">
        <f t="shared" si="16"/>
        <v>0.26470827523471063</v>
      </c>
      <c r="K67" s="5">
        <f t="shared" si="17"/>
        <v>0.11436319374628144</v>
      </c>
      <c r="L67" s="6">
        <f t="shared" si="18"/>
        <v>2.8594984721639731</v>
      </c>
      <c r="M67" s="6">
        <f t="shared" si="19"/>
        <v>-0.67957046287422485</v>
      </c>
      <c r="N67" s="6">
        <f t="shared" si="20"/>
        <v>2.0744381459229397</v>
      </c>
      <c r="O67" s="6">
        <f t="shared" si="21"/>
        <v>-0.59949869585551008</v>
      </c>
      <c r="P67" s="6">
        <f t="shared" si="22"/>
        <v>-0.3850535219510734</v>
      </c>
      <c r="Q67" s="6">
        <f t="shared" si="23"/>
        <v>1.6006053196019758</v>
      </c>
      <c r="R67" s="6">
        <f t="shared" si="24"/>
        <v>-0.2538673129962542</v>
      </c>
      <c r="S67" s="6">
        <f t="shared" si="25"/>
        <v>-0.85165019218877536</v>
      </c>
      <c r="T67" s="5">
        <f t="shared" si="26"/>
        <v>0.21611466685867758</v>
      </c>
      <c r="U67" s="5">
        <f t="shared" si="27"/>
        <v>0.88699135203292334</v>
      </c>
      <c r="V67" s="6">
        <f t="shared" si="28"/>
        <v>-26.167456963123463</v>
      </c>
      <c r="X67" s="6">
        <f t="shared" si="29"/>
        <v>-20.271271901891854</v>
      </c>
      <c r="Y67" s="6">
        <f t="shared" si="30"/>
        <v>-0.96529866199485015</v>
      </c>
      <c r="Z67" s="6">
        <f t="shared" si="31"/>
        <v>1.5004298867608137</v>
      </c>
      <c r="AA67" s="6">
        <f t="shared" si="32"/>
        <v>0.19467575278216884</v>
      </c>
    </row>
    <row r="68" spans="1:27" x14ac:dyDescent="0.2">
      <c r="A68" s="6" t="str">
        <f t="shared" si="7"/>
        <v>Węgry</v>
      </c>
      <c r="B68" s="6">
        <f t="shared" si="8"/>
        <v>0.2102103155259204</v>
      </c>
      <c r="C68" s="6">
        <f t="shared" si="9"/>
        <v>0.54639141846767014</v>
      </c>
      <c r="D68" s="5">
        <f t="shared" si="10"/>
        <v>-1.8170518688458177</v>
      </c>
      <c r="E68" s="5">
        <f t="shared" si="11"/>
        <v>0.21221394292147908</v>
      </c>
      <c r="F68" s="5">
        <f t="shared" si="12"/>
        <v>0.6799724247521699</v>
      </c>
      <c r="G68" s="5">
        <f t="shared" si="13"/>
        <v>-0.76996001459681407</v>
      </c>
      <c r="H68" s="5">
        <f t="shared" si="14"/>
        <v>0.8021902463414301</v>
      </c>
      <c r="I68" s="5">
        <f t="shared" si="15"/>
        <v>0.90510566400296355</v>
      </c>
      <c r="J68" s="5">
        <f t="shared" si="16"/>
        <v>0.50205950892405815</v>
      </c>
      <c r="K68" s="5">
        <f t="shared" si="17"/>
        <v>0.7091682014241425</v>
      </c>
      <c r="L68" s="6">
        <f t="shared" si="18"/>
        <v>-0.19925861725782448</v>
      </c>
      <c r="M68" s="6">
        <f t="shared" si="19"/>
        <v>0.72944128284811793</v>
      </c>
      <c r="N68" s="6">
        <f t="shared" si="20"/>
        <v>-0.85995460013467973</v>
      </c>
      <c r="O68" s="6">
        <f t="shared" si="21"/>
        <v>0.49944297567885587</v>
      </c>
      <c r="P68" s="6">
        <f t="shared" si="22"/>
        <v>7.635155428131192E-2</v>
      </c>
      <c r="Q68" s="6">
        <f t="shared" si="23"/>
        <v>-0.68341569581513839</v>
      </c>
      <c r="R68" s="6">
        <f t="shared" si="24"/>
        <v>-0.5323292110232124</v>
      </c>
      <c r="S68" s="6">
        <f t="shared" si="25"/>
        <v>9.3794074029600757E-2</v>
      </c>
      <c r="T68" s="5">
        <f t="shared" si="26"/>
        <v>-1.7522810826379083E-2</v>
      </c>
      <c r="U68" s="5">
        <f t="shared" si="27"/>
        <v>-1.1296917416639809</v>
      </c>
      <c r="V68" s="6">
        <f t="shared" si="28"/>
        <v>9.6151097360800998E-3</v>
      </c>
      <c r="X68" s="6">
        <f t="shared" si="29"/>
        <v>-3.3227841230047128E-2</v>
      </c>
      <c r="Y68" s="6">
        <f t="shared" si="30"/>
        <v>-1.5822781538117679E-3</v>
      </c>
      <c r="Z68" s="6">
        <f t="shared" si="31"/>
        <v>2.464146270601852</v>
      </c>
      <c r="AA68" s="6">
        <f t="shared" si="32"/>
        <v>0.31971472604455048</v>
      </c>
    </row>
    <row r="69" spans="1:27" x14ac:dyDescent="0.2">
      <c r="A69" s="6" t="str">
        <f t="shared" si="7"/>
        <v>Wielka Brytania</v>
      </c>
      <c r="B69" s="6">
        <f t="shared" si="8"/>
        <v>-1.2312318480803908</v>
      </c>
      <c r="C69" s="6">
        <f t="shared" si="9"/>
        <v>0.78336415262341386</v>
      </c>
      <c r="D69" s="5">
        <f t="shared" si="10"/>
        <v>-5.6136410511050679E-2</v>
      </c>
      <c r="E69" s="5">
        <f t="shared" si="11"/>
        <v>0.30930528935614282</v>
      </c>
      <c r="F69" s="5">
        <f t="shared" si="12"/>
        <v>0.30392330030985792</v>
      </c>
      <c r="G69" s="5">
        <f t="shared" si="13"/>
        <v>1.189938204376894</v>
      </c>
      <c r="H69" s="5">
        <f t="shared" si="14"/>
        <v>6.632774267721675E-2</v>
      </c>
      <c r="I69" s="5">
        <f t="shared" si="15"/>
        <v>1.0672770104328138</v>
      </c>
      <c r="J69" s="5">
        <f t="shared" si="16"/>
        <v>0.44811604672193373</v>
      </c>
      <c r="K69" s="5">
        <f t="shared" si="17"/>
        <v>-0.13822523417171434</v>
      </c>
      <c r="L69" s="6">
        <f t="shared" si="18"/>
        <v>-1.096380109965335</v>
      </c>
      <c r="M69" s="6">
        <f t="shared" si="19"/>
        <v>1.1101089887987123</v>
      </c>
      <c r="N69" s="6">
        <f t="shared" si="20"/>
        <v>-0.69496027491151102</v>
      </c>
      <c r="O69" s="6">
        <f t="shared" si="21"/>
        <v>-1.0314526476724861</v>
      </c>
      <c r="P69" s="6">
        <f t="shared" si="22"/>
        <v>-0.23125182987361162</v>
      </c>
      <c r="Q69" s="6">
        <f t="shared" si="23"/>
        <v>1.3220661713803765</v>
      </c>
      <c r="R69" s="6">
        <f t="shared" si="24"/>
        <v>0.53309022490601898</v>
      </c>
      <c r="S69" s="6">
        <f t="shared" si="25"/>
        <v>-0.74660082927562232</v>
      </c>
      <c r="T69" s="5">
        <f t="shared" si="26"/>
        <v>0.44196422862089924</v>
      </c>
      <c r="U69" s="5">
        <f t="shared" si="27"/>
        <v>9.2540436334142703E-2</v>
      </c>
      <c r="V69" s="6">
        <f t="shared" si="28"/>
        <v>65.729992859865973</v>
      </c>
      <c r="X69" s="6">
        <f t="shared" si="29"/>
        <v>68.171775471942681</v>
      </c>
      <c r="Y69" s="6">
        <f t="shared" si="30"/>
        <v>3.2462750224734611</v>
      </c>
      <c r="Z69" s="6">
        <f t="shared" si="31"/>
        <v>5.7120035712291255</v>
      </c>
      <c r="AA69" s="6">
        <f t="shared" si="32"/>
        <v>0.74111333354207631</v>
      </c>
    </row>
    <row r="70" spans="1:27" x14ac:dyDescent="0.2">
      <c r="A70" s="6" t="str">
        <f t="shared" si="7"/>
        <v>Włochy</v>
      </c>
      <c r="B70" s="6">
        <f t="shared" si="8"/>
        <v>-3.0030045075131483E-2</v>
      </c>
      <c r="C70" s="6">
        <f t="shared" si="9"/>
        <v>1.6838605424152397</v>
      </c>
      <c r="D70" s="5">
        <f t="shared" si="10"/>
        <v>0.19353105060163345</v>
      </c>
      <c r="E70" s="5">
        <f t="shared" si="11"/>
        <v>-0.84413990628766222</v>
      </c>
      <c r="F70" s="5">
        <f t="shared" si="12"/>
        <v>0.79139438754989189</v>
      </c>
      <c r="G70" s="5">
        <f t="shared" si="13"/>
        <v>0.89958291267708546</v>
      </c>
      <c r="H70" s="5">
        <f t="shared" si="14"/>
        <v>-0.12639815113960132</v>
      </c>
      <c r="I70" s="5">
        <f t="shared" si="15"/>
        <v>1.1557341084854595</v>
      </c>
      <c r="J70" s="5">
        <f t="shared" si="16"/>
        <v>0.62073512576873191</v>
      </c>
      <c r="K70" s="5">
        <f t="shared" si="17"/>
        <v>-0.2115573584059712</v>
      </c>
      <c r="L70" s="6">
        <f t="shared" si="18"/>
        <v>-0.15653854617651444</v>
      </c>
      <c r="M70" s="6">
        <f t="shared" si="19"/>
        <v>0.52016425019281465</v>
      </c>
      <c r="N70" s="6">
        <f t="shared" si="20"/>
        <v>0.8422020461549713</v>
      </c>
      <c r="O70" s="6">
        <f t="shared" si="21"/>
        <v>1.2384230206990752</v>
      </c>
      <c r="P70" s="6">
        <f t="shared" si="22"/>
        <v>1.2913849216932589</v>
      </c>
      <c r="Q70" s="6">
        <f t="shared" si="23"/>
        <v>0.4028869822490988</v>
      </c>
      <c r="R70" s="6">
        <f t="shared" si="24"/>
        <v>1.0619256903763465</v>
      </c>
      <c r="S70" s="6">
        <f t="shared" si="25"/>
        <v>-0.22135401470985794</v>
      </c>
      <c r="T70" s="5">
        <f t="shared" si="26"/>
        <v>-1.0611035444862988</v>
      </c>
      <c r="U70" s="5">
        <f t="shared" si="27"/>
        <v>-0.35968546952516312</v>
      </c>
      <c r="V70" s="6">
        <f t="shared" si="28"/>
        <v>5.6092362498398933E-2</v>
      </c>
      <c r="X70" s="6">
        <f t="shared" si="29"/>
        <v>7.7471103655558062</v>
      </c>
      <c r="Y70" s="6">
        <f t="shared" si="30"/>
        <v>0.36891001740741935</v>
      </c>
      <c r="Z70" s="6">
        <f t="shared" si="31"/>
        <v>2.8346385661630835</v>
      </c>
      <c r="AA70" s="6">
        <f t="shared" si="32"/>
        <v>0.36778486059384602</v>
      </c>
    </row>
    <row r="72" spans="1:27" x14ac:dyDescent="0.2">
      <c r="X72" s="6" t="s">
        <v>57</v>
      </c>
      <c r="Y72" s="6">
        <f>MIN(Y43:Y70)</f>
        <v>-2.4657285487556639</v>
      </c>
    </row>
    <row r="73" spans="1:27" x14ac:dyDescent="0.2">
      <c r="Y73" s="6" t="s">
        <v>59</v>
      </c>
      <c r="Z73" s="6">
        <f>MAX(Z43:Z70)</f>
        <v>7.7073280329867782</v>
      </c>
    </row>
    <row r="76" spans="1:27" x14ac:dyDescent="0.2">
      <c r="A76" s="6" t="s">
        <v>64</v>
      </c>
      <c r="B76" s="6" t="s">
        <v>60</v>
      </c>
    </row>
    <row r="77" spans="1:27" x14ac:dyDescent="0.2">
      <c r="A77" s="6" t="str">
        <f t="shared" ref="A77:A104" si="33">A43</f>
        <v>Austria</v>
      </c>
      <c r="B77" s="6">
        <f t="shared" ref="B77:B104" si="34">AA43</f>
        <v>0.41961517574641988</v>
      </c>
    </row>
    <row r="78" spans="1:27" x14ac:dyDescent="0.2">
      <c r="A78" s="6" t="str">
        <f t="shared" si="33"/>
        <v>Belgia</v>
      </c>
      <c r="B78" s="6">
        <f t="shared" si="34"/>
        <v>0.19426284126713964</v>
      </c>
    </row>
    <row r="79" spans="1:27" x14ac:dyDescent="0.2">
      <c r="A79" s="6" t="str">
        <f t="shared" si="33"/>
        <v>Bułgaria</v>
      </c>
      <c r="B79" s="6">
        <f t="shared" si="34"/>
        <v>8.0349322606140111E-2</v>
      </c>
    </row>
    <row r="80" spans="1:27" x14ac:dyDescent="0.2">
      <c r="A80" s="6" t="str">
        <f t="shared" si="33"/>
        <v>Chorwacja</v>
      </c>
      <c r="B80" s="6">
        <f t="shared" si="34"/>
        <v>0.10586042450130571</v>
      </c>
    </row>
    <row r="81" spans="1:2" x14ac:dyDescent="0.2">
      <c r="A81" s="6" t="str">
        <f t="shared" si="33"/>
        <v>Cypr</v>
      </c>
      <c r="B81" s="6">
        <f t="shared" si="34"/>
        <v>0.27201473552188926</v>
      </c>
    </row>
    <row r="82" spans="1:2" x14ac:dyDescent="0.2">
      <c r="A82" s="6" t="str">
        <f t="shared" si="33"/>
        <v>Czechy</v>
      </c>
      <c r="B82" s="6">
        <f t="shared" si="34"/>
        <v>0.26670025215279181</v>
      </c>
    </row>
    <row r="83" spans="1:2" x14ac:dyDescent="0.2">
      <c r="A83" s="6" t="str">
        <f t="shared" si="33"/>
        <v>Dania</v>
      </c>
      <c r="B83" s="6">
        <f t="shared" si="34"/>
        <v>0.14545807497214125</v>
      </c>
    </row>
    <row r="84" spans="1:2" x14ac:dyDescent="0.2">
      <c r="A84" s="6" t="str">
        <f t="shared" si="33"/>
        <v>Estonia</v>
      </c>
      <c r="B84" s="6">
        <f t="shared" si="34"/>
        <v>4.6031642320958813E-2</v>
      </c>
    </row>
    <row r="85" spans="1:2" x14ac:dyDescent="0.2">
      <c r="A85" s="6" t="str">
        <f t="shared" si="33"/>
        <v>Finlandia</v>
      </c>
      <c r="B85" s="6">
        <f t="shared" si="34"/>
        <v>0.3028955474073442</v>
      </c>
    </row>
    <row r="86" spans="1:2" x14ac:dyDescent="0.2">
      <c r="A86" s="6" t="str">
        <f t="shared" si="33"/>
        <v>Francja</v>
      </c>
      <c r="B86" s="6">
        <f t="shared" si="34"/>
        <v>1</v>
      </c>
    </row>
    <row r="87" spans="1:2" x14ac:dyDescent="0.2">
      <c r="A87" s="6" t="str">
        <f t="shared" si="33"/>
        <v>Grecja</v>
      </c>
      <c r="B87" s="6">
        <f t="shared" si="34"/>
        <v>0.28774523226896975</v>
      </c>
    </row>
    <row r="88" spans="1:2" x14ac:dyDescent="0.2">
      <c r="A88" s="6" t="str">
        <f t="shared" si="33"/>
        <v>Hiszpania</v>
      </c>
      <c r="B88" s="6">
        <f t="shared" si="34"/>
        <v>0.6095988460402757</v>
      </c>
    </row>
    <row r="89" spans="1:2" x14ac:dyDescent="0.2">
      <c r="A89" s="6" t="str">
        <f t="shared" si="33"/>
        <v>Holandia</v>
      </c>
      <c r="B89" s="6">
        <f t="shared" si="34"/>
        <v>0.30958898394973294</v>
      </c>
    </row>
    <row r="90" spans="1:2" x14ac:dyDescent="0.2">
      <c r="A90" s="6" t="str">
        <f t="shared" si="33"/>
        <v>Irlandia</v>
      </c>
      <c r="B90" s="6">
        <f t="shared" si="34"/>
        <v>0</v>
      </c>
    </row>
    <row r="91" spans="1:2" x14ac:dyDescent="0.2">
      <c r="A91" s="6" t="str">
        <f t="shared" si="33"/>
        <v>Litwa</v>
      </c>
      <c r="B91" s="6">
        <f t="shared" si="34"/>
        <v>4.6291008529788409E-2</v>
      </c>
    </row>
    <row r="92" spans="1:2" x14ac:dyDescent="0.2">
      <c r="A92" s="6" t="str">
        <f t="shared" si="33"/>
        <v>Luksemburg</v>
      </c>
      <c r="B92" s="6">
        <f t="shared" si="34"/>
        <v>6.1827284216632661E-3</v>
      </c>
    </row>
    <row r="93" spans="1:2" x14ac:dyDescent="0.2">
      <c r="A93" s="6" t="str">
        <f t="shared" si="33"/>
        <v>Łotwa</v>
      </c>
      <c r="B93" s="6">
        <f t="shared" si="34"/>
        <v>4.9401258630706261E-2</v>
      </c>
    </row>
    <row r="94" spans="1:2" x14ac:dyDescent="0.2">
      <c r="A94" s="6" t="str">
        <f t="shared" si="33"/>
        <v>Malta</v>
      </c>
      <c r="B94" s="6">
        <f t="shared" si="34"/>
        <v>0.23924484788028161</v>
      </c>
    </row>
    <row r="95" spans="1:2" x14ac:dyDescent="0.2">
      <c r="A95" s="6" t="str">
        <f t="shared" si="33"/>
        <v>Niemcy</v>
      </c>
      <c r="B95" s="6">
        <f t="shared" si="34"/>
        <v>0.94169421672743903</v>
      </c>
    </row>
    <row r="96" spans="1:2" x14ac:dyDescent="0.2">
      <c r="A96" s="6" t="str">
        <f t="shared" si="33"/>
        <v>Polska</v>
      </c>
      <c r="B96" s="6">
        <f t="shared" si="34"/>
        <v>0.99567493516387284</v>
      </c>
    </row>
    <row r="97" spans="1:2" x14ac:dyDescent="0.2">
      <c r="A97" s="6" t="str">
        <f t="shared" si="33"/>
        <v>Portugalia</v>
      </c>
      <c r="B97" s="6">
        <f t="shared" si="34"/>
        <v>0.18590468599742316</v>
      </c>
    </row>
    <row r="98" spans="1:2" x14ac:dyDescent="0.2">
      <c r="A98" s="6" t="str">
        <f t="shared" si="33"/>
        <v>Rumunia</v>
      </c>
      <c r="B98" s="6">
        <f t="shared" si="34"/>
        <v>0.3775235414184227</v>
      </c>
    </row>
    <row r="99" spans="1:2" x14ac:dyDescent="0.2">
      <c r="A99" s="6" t="str">
        <f t="shared" si="33"/>
        <v>Słowacja</v>
      </c>
      <c r="B99" s="6">
        <f t="shared" si="34"/>
        <v>0.33325125873441586</v>
      </c>
    </row>
    <row r="100" spans="1:2" x14ac:dyDescent="0.2">
      <c r="A100" s="6" t="str">
        <f t="shared" si="33"/>
        <v>Słowenia</v>
      </c>
      <c r="B100" s="6">
        <f t="shared" si="34"/>
        <v>0.11918236418253865</v>
      </c>
    </row>
    <row r="101" spans="1:2" x14ac:dyDescent="0.2">
      <c r="A101" s="6" t="str">
        <f t="shared" si="33"/>
        <v>Szwecja</v>
      </c>
      <c r="B101" s="6">
        <f t="shared" si="34"/>
        <v>0.19467575278216884</v>
      </c>
    </row>
    <row r="102" spans="1:2" x14ac:dyDescent="0.2">
      <c r="A102" s="6" t="str">
        <f t="shared" si="33"/>
        <v>Węgry</v>
      </c>
      <c r="B102" s="6">
        <f t="shared" si="34"/>
        <v>0.31971472604455048</v>
      </c>
    </row>
    <row r="103" spans="1:2" x14ac:dyDescent="0.2">
      <c r="A103" s="6" t="str">
        <f t="shared" si="33"/>
        <v>Wielka Brytania</v>
      </c>
      <c r="B103" s="6">
        <f t="shared" si="34"/>
        <v>0.74111333354207631</v>
      </c>
    </row>
    <row r="104" spans="1:2" x14ac:dyDescent="0.2">
      <c r="A104" s="6" t="str">
        <f t="shared" si="33"/>
        <v>Włochy</v>
      </c>
      <c r="B104" s="6">
        <f t="shared" si="34"/>
        <v>0.36778486059384602</v>
      </c>
    </row>
  </sheetData>
  <sortState ref="F89:G116">
    <sortCondition descending="1" ref="G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3"/>
  <sheetViews>
    <sheetView zoomScaleNormal="100" workbookViewId="0">
      <pane xSplit="1" ySplit="2" topLeftCell="H25" activePane="bottomRight" state="frozen"/>
      <selection pane="topRight" activeCell="B1" sqref="B1"/>
      <selection pane="bottomLeft" activeCell="A3" sqref="A3"/>
      <selection pane="bottomRight" activeCell="X44" sqref="X44"/>
    </sheetView>
  </sheetViews>
  <sheetFormatPr defaultRowHeight="12.75" x14ac:dyDescent="0.2"/>
  <cols>
    <col min="1" max="1" width="19" style="6" customWidth="1"/>
    <col min="2" max="3" width="9.140625" style="13"/>
    <col min="4" max="11" width="9.140625" style="5"/>
    <col min="12" max="19" width="9.140625" style="6"/>
    <col min="20" max="21" width="9.140625" style="5"/>
    <col min="22" max="16384" width="9.140625" style="6"/>
  </cols>
  <sheetData>
    <row r="1" spans="1:22" x14ac:dyDescent="0.2">
      <c r="B1" s="13" t="e">
        <f>'ranking-standaryzacja'!B1</f>
        <v>#REF!</v>
      </c>
      <c r="C1" s="13" t="e">
        <f>'ranking-standaryzacja'!C1</f>
        <v>#REF!</v>
      </c>
      <c r="D1" s="5" t="e">
        <f>'ranking-standaryzacja'!D1</f>
        <v>#REF!</v>
      </c>
      <c r="E1" s="5" t="e">
        <f>'ranking-standaryzacja'!E1</f>
        <v>#REF!</v>
      </c>
      <c r="F1" s="5" t="e">
        <f>'ranking-standaryzacja'!F1</f>
        <v>#REF!</v>
      </c>
      <c r="G1" s="5" t="e">
        <f>'ranking-standaryzacja'!G1</f>
        <v>#REF!</v>
      </c>
      <c r="H1" s="5" t="e">
        <f>'ranking-standaryzacja'!H1</f>
        <v>#REF!</v>
      </c>
      <c r="I1" s="5" t="e">
        <f>'ranking-standaryzacja'!I1</f>
        <v>#REF!</v>
      </c>
      <c r="J1" s="5" t="e">
        <f>'ranking-standaryzacja'!J1</f>
        <v>#REF!</v>
      </c>
      <c r="K1" s="5" t="e">
        <f>'ranking-standaryzacja'!K1</f>
        <v>#REF!</v>
      </c>
      <c r="L1" s="6" t="e">
        <f>'ranking-standaryzacja'!L1</f>
        <v>#REF!</v>
      </c>
      <c r="M1" s="6" t="e">
        <f>'ranking-standaryzacja'!M1</f>
        <v>#REF!</v>
      </c>
      <c r="N1" s="6" t="e">
        <f>'ranking-standaryzacja'!N1</f>
        <v>#REF!</v>
      </c>
      <c r="O1" s="6" t="e">
        <f>'ranking-standaryzacja'!O1</f>
        <v>#REF!</v>
      </c>
      <c r="P1" s="6" t="e">
        <f>'ranking-standaryzacja'!P1</f>
        <v>#REF!</v>
      </c>
      <c r="Q1" s="6" t="e">
        <f>'ranking-standaryzacja'!Q1</f>
        <v>#REF!</v>
      </c>
      <c r="R1" s="6" t="e">
        <f>'ranking-standaryzacja'!R1</f>
        <v>#REF!</v>
      </c>
      <c r="S1" s="6" t="e">
        <f>'ranking-standaryzacja'!S1</f>
        <v>#REF!</v>
      </c>
      <c r="T1" s="5" t="e">
        <f>'ranking-standaryzacja'!T1</f>
        <v>#REF!</v>
      </c>
      <c r="U1" s="5" t="e">
        <f>'ranking-standaryzacja'!U1</f>
        <v>#REF!</v>
      </c>
      <c r="V1" s="6" t="e">
        <f>'ranking-standaryzacja'!V1</f>
        <v>#REF!</v>
      </c>
    </row>
    <row r="2" spans="1:22" x14ac:dyDescent="0.2">
      <c r="B2" s="13" t="str">
        <f>'ranking-standaryzacja'!B2</f>
        <v>Chroniony obszar lądowy (% powierzchni państwa)</v>
      </c>
      <c r="C2" s="13" t="str">
        <f>'ranking-standaryzacja'!C2</f>
        <v>Indeks wydajnosci zasobów (rok 2000=100)</v>
      </c>
      <c r="D2" s="5" t="str">
        <f>'ranking-standaryzacja'!D2</f>
        <v>Połowy w regionach rybackich (tys.ton)</v>
      </c>
      <c r="E2" s="5" t="str">
        <f>'ranking-standaryzacja'!E2</f>
        <v>Zależność energetyczna (%)</v>
      </c>
      <c r="F2" s="5" t="str">
        <f>'ranking-standaryzacja'!F2</f>
        <v>Emisja tlenków siarki (kg/osoba)</v>
      </c>
      <c r="G2" s="5" t="str">
        <f>'ranking-standaryzacja'!G2</f>
        <v>Emisja cząstek stałych (kg/osoba)</v>
      </c>
      <c r="H2" s="5" t="str">
        <f>'ranking-standaryzacja'!H2</f>
        <v>Zanieczyszczenie hałasem (% ludności)</v>
      </c>
      <c r="I2" s="5" t="str">
        <f>'ranking-standaryzacja'!I2</f>
        <v>Konsumpcja surowców (ton/osoba)</v>
      </c>
      <c r="J2" s="5" t="str">
        <f>'ranking-standaryzacja'!J2</f>
        <v>Zużycie nawozów (kg/ha)</v>
      </c>
      <c r="K2" s="5" t="str">
        <f>'ranking-standaryzacja'!K2</f>
        <v>Odpady komunalne (kg/osoba)</v>
      </c>
      <c r="L2" s="6" t="str">
        <f>'ranking-standaryzacja'!L2</f>
        <v>Odnawialna energia elektryczna (%konsumpcji prądu)</v>
      </c>
      <c r="M2" s="6" t="str">
        <f>'ranking-standaryzacja'!M2</f>
        <v>Krajowa konsumpcja biomasy (100 tys. ton ekwiwalentu oleju)</v>
      </c>
      <c r="N2" s="6" t="str">
        <f>'ranking-standaryzacja'!N2</f>
        <v>Uprawy ekologiczne (% użytków rolnych)</v>
      </c>
      <c r="O2" s="6" t="str">
        <f>'ranking-standaryzacja'!O2</f>
        <v>Wydatki na ochronę środoiwska (% PKB)</v>
      </c>
      <c r="P2" s="6" t="str">
        <f>'ranking-standaryzacja'!P2</f>
        <v>Dochody z podatków środoiwskowych (% PKB)</v>
      </c>
      <c r="Q2" s="6" t="str">
        <f>'ranking-standaryzacja'!Q2</f>
        <v>Indeks eko-innowacyjnosci (śr krajów UE=100)</v>
      </c>
      <c r="R2" s="6" t="str">
        <f>'ranking-standaryzacja'!R2</f>
        <v>Patenty związane z recyklingiem i surowcami wtórnymi  (liczba)</v>
      </c>
      <c r="S2" s="6" t="str">
        <f>'ranking-standaryzacja'!S2</f>
        <v>Wydatki publiczne na badania i rozwój dotyczące środowiska (% PKB)</v>
      </c>
      <c r="T2" s="5" t="str">
        <f>'ranking-standaryzacja'!T2</f>
        <v>Stopa bezrobocia ludzi młodych w wieku 15-24 lata, obliczona jako udział (%) w całkowitej populacji w tej samej grupie wiekowej</v>
      </c>
      <c r="U2" s="5" t="str">
        <f>'ranking-standaryzacja'!U2</f>
        <v>Osoby zagrożone ubóstwem lub wykluczeniem społecznym</v>
      </c>
      <c r="V2" s="13" t="str">
        <f>'ranking-standaryzacja'!V2</f>
        <v>Zatrudnienie w sektorze dóbr i usług środowiskowych (ekwiwalent pełnego czasu pracy ∙〖10〗^(-3); FTE)</v>
      </c>
    </row>
    <row r="3" spans="1:22" x14ac:dyDescent="0.2">
      <c r="A3" s="6" t="str">
        <f>'ranking-standaryzacja'!A3</f>
        <v>Austria</v>
      </c>
      <c r="B3" s="13">
        <f>'ranking-standaryzacja'!B3</f>
        <v>15</v>
      </c>
      <c r="C3" s="13">
        <f>'ranking-standaryzacja'!C3</f>
        <v>128.4</v>
      </c>
      <c r="D3" s="5">
        <f>'ranking-standaryzacja'!D3</f>
        <v>324</v>
      </c>
      <c r="E3" s="5">
        <f>'ranking-standaryzacja'!E3</f>
        <v>61.3</v>
      </c>
      <c r="F3" s="5">
        <f>'ranking-standaryzacja'!F3</f>
        <v>1.8</v>
      </c>
      <c r="G3" s="5">
        <f>'ranking-standaryzacja'!G3</f>
        <v>3.9</v>
      </c>
      <c r="H3" s="5">
        <f>'ranking-standaryzacja'!H3</f>
        <v>18.899999999999999</v>
      </c>
      <c r="I3" s="5">
        <f>'ranking-standaryzacja'!I3</f>
        <v>20.6</v>
      </c>
      <c r="J3" s="5">
        <f>'ranking-standaryzacja'!J3</f>
        <v>4</v>
      </c>
      <c r="K3" s="5">
        <f>'ranking-standaryzacja'!K3</f>
        <v>578</v>
      </c>
      <c r="L3" s="6">
        <f>'ranking-standaryzacja'!L3</f>
        <v>32.4</v>
      </c>
      <c r="M3" s="6">
        <f>'ranking-standaryzacja'!M3</f>
        <v>29.1</v>
      </c>
      <c r="N3" s="6">
        <f>'ranking-standaryzacja'!N3</f>
        <v>18.399999999999999</v>
      </c>
      <c r="O3" s="6">
        <f>'ranking-standaryzacja'!O3</f>
        <v>0.30714285714285711</v>
      </c>
      <c r="P3" s="6">
        <f>'ranking-standaryzacja'!P3</f>
        <v>2.38</v>
      </c>
      <c r="Q3" s="6">
        <f>'ranking-standaryzacja'!Q3</f>
        <v>107</v>
      </c>
      <c r="R3" s="6">
        <f>'ranking-standaryzacja'!R3</f>
        <v>10</v>
      </c>
      <c r="S3" s="6">
        <f>'ranking-standaryzacja'!S3</f>
        <v>0.13</v>
      </c>
      <c r="T3" s="5">
        <f>'ranking-standaryzacja'!T3</f>
        <v>9.6999999999999993</v>
      </c>
      <c r="U3" s="5">
        <f>'ranking-standaryzacja'!U3</f>
        <v>18.8</v>
      </c>
      <c r="V3" s="6">
        <f>'ranking-standaryzacja'!V3</f>
        <v>182.5</v>
      </c>
    </row>
    <row r="4" spans="1:22" x14ac:dyDescent="0.2">
      <c r="A4" s="6" t="str">
        <f>'ranking-standaryzacja'!A4</f>
        <v>Belgia</v>
      </c>
      <c r="B4" s="13">
        <f>'ranking-standaryzacja'!B4</f>
        <v>13</v>
      </c>
      <c r="C4" s="13">
        <f>'ranking-standaryzacja'!C4</f>
        <v>121.3</v>
      </c>
      <c r="D4" s="5">
        <f>'ranking-standaryzacja'!D4</f>
        <v>231.76190476190476</v>
      </c>
      <c r="E4" s="5">
        <f>'ranking-standaryzacja'!E4</f>
        <v>77.400000000000006</v>
      </c>
      <c r="F4" s="5">
        <f>'ranking-standaryzacja'!F4</f>
        <v>4</v>
      </c>
      <c r="G4" s="5">
        <f>'ranking-standaryzacja'!G4</f>
        <v>3.8</v>
      </c>
      <c r="H4" s="5">
        <f>'ranking-standaryzacja'!H4</f>
        <v>17.5</v>
      </c>
      <c r="I4" s="5">
        <f>'ranking-standaryzacja'!I4</f>
        <v>13.6</v>
      </c>
      <c r="J4" s="5">
        <f>'ranking-standaryzacja'!J4</f>
        <v>6</v>
      </c>
      <c r="K4" s="5">
        <f>'ranking-standaryzacja'!K4</f>
        <v>438</v>
      </c>
      <c r="L4" s="6">
        <f>'ranking-standaryzacja'!L4</f>
        <v>7.5</v>
      </c>
      <c r="M4" s="6">
        <f>'ranking-standaryzacja'!M4</f>
        <v>11.8</v>
      </c>
      <c r="N4" s="6">
        <f>'ranking-standaryzacja'!N4</f>
        <v>4.67</v>
      </c>
      <c r="O4" s="6">
        <f>'ranking-standaryzacja'!O4</f>
        <v>0.31857142857142856</v>
      </c>
      <c r="P4" s="6">
        <f>'ranking-standaryzacja'!P4</f>
        <v>2.0699999999999998</v>
      </c>
      <c r="Q4" s="6">
        <f>'ranking-standaryzacja'!Q4</f>
        <v>98</v>
      </c>
      <c r="R4" s="6">
        <f>'ranking-standaryzacja'!R4</f>
        <v>15.42</v>
      </c>
      <c r="S4" s="6">
        <f>'ranking-standaryzacja'!S4</f>
        <v>0.2</v>
      </c>
      <c r="T4" s="5">
        <f>'ranking-standaryzacja'!T4</f>
        <v>23.7</v>
      </c>
      <c r="U4" s="5">
        <f>'ranking-standaryzacja'!U4</f>
        <v>20.8</v>
      </c>
      <c r="V4" s="6">
        <f>'ranking-standaryzacja'!V4</f>
        <v>96</v>
      </c>
    </row>
    <row r="5" spans="1:22" x14ac:dyDescent="0.2">
      <c r="A5" s="6" t="str">
        <f>'ranking-standaryzacja'!A5</f>
        <v>Bułgaria</v>
      </c>
      <c r="B5" s="13">
        <f>'ranking-standaryzacja'!B5</f>
        <v>34</v>
      </c>
      <c r="C5" s="13">
        <f>'ranking-standaryzacja'!C5</f>
        <v>131</v>
      </c>
      <c r="D5" s="5">
        <f>'ranking-standaryzacja'!D5</f>
        <v>25</v>
      </c>
      <c r="E5" s="5">
        <f>'ranking-standaryzacja'!E5</f>
        <v>37.700000000000003</v>
      </c>
      <c r="F5" s="5">
        <f>'ranking-standaryzacja'!F5</f>
        <v>27</v>
      </c>
      <c r="G5" s="5">
        <f>'ranking-standaryzacja'!G5</f>
        <v>6.7</v>
      </c>
      <c r="H5" s="5">
        <f>'ranking-standaryzacja'!H5</f>
        <v>11.1</v>
      </c>
      <c r="I5" s="5">
        <f>'ranking-standaryzacja'!I5</f>
        <v>17.100000000000001</v>
      </c>
      <c r="J5" s="5">
        <f>'ranking-standaryzacja'!J5</f>
        <v>-9</v>
      </c>
      <c r="K5" s="5">
        <f>'ranking-standaryzacja'!K5</f>
        <v>432</v>
      </c>
      <c r="L5" s="6">
        <f>'ranking-standaryzacja'!L5</f>
        <v>19</v>
      </c>
      <c r="M5" s="6">
        <f>'ranking-standaryzacja'!M5</f>
        <v>35.799999999999997</v>
      </c>
      <c r="N5" s="6">
        <f>'ranking-standaryzacja'!N5</f>
        <v>1.1299999999999999</v>
      </c>
      <c r="O5" s="6">
        <f>'ranking-standaryzacja'!O5</f>
        <v>0.88375000000000015</v>
      </c>
      <c r="P5" s="6">
        <f>'ranking-standaryzacja'!P5</f>
        <v>2.8</v>
      </c>
      <c r="Q5" s="6">
        <f>'ranking-standaryzacja'!Q5</f>
        <v>20</v>
      </c>
      <c r="R5" s="6">
        <f>'ranking-standaryzacja'!R5</f>
        <v>0</v>
      </c>
      <c r="S5" s="6">
        <f>'ranking-standaryzacja'!S5</f>
        <v>0.19</v>
      </c>
      <c r="T5" s="5">
        <f>'ranking-standaryzacja'!T5</f>
        <v>28.4</v>
      </c>
      <c r="U5" s="5">
        <f>'ranking-standaryzacja'!U5</f>
        <v>48</v>
      </c>
      <c r="V5" s="6">
        <f>'ranking-standaryzacja'!V5</f>
        <v>42.2</v>
      </c>
    </row>
    <row r="6" spans="1:22" x14ac:dyDescent="0.2">
      <c r="A6" s="6" t="str">
        <f>'ranking-standaryzacja'!A6</f>
        <v>Chorwacja</v>
      </c>
      <c r="B6" s="13">
        <f>'ranking-standaryzacja'!B6</f>
        <v>37</v>
      </c>
      <c r="C6" s="13">
        <f>'ranking-standaryzacja'!C6</f>
        <v>98.3</v>
      </c>
      <c r="D6" s="5">
        <f>'ranking-standaryzacja'!D6</f>
        <v>529</v>
      </c>
      <c r="E6" s="5">
        <f>'ranking-standaryzacja'!E6</f>
        <v>47.1</v>
      </c>
      <c r="F6" s="5">
        <f>'ranking-standaryzacja'!F6</f>
        <v>4</v>
      </c>
      <c r="G6" s="5">
        <f>'ranking-standaryzacja'!G6</f>
        <v>7</v>
      </c>
      <c r="H6" s="5">
        <f>'ranking-standaryzacja'!H6</f>
        <v>10</v>
      </c>
      <c r="I6" s="5">
        <f>'ranking-standaryzacja'!I6</f>
        <v>10</v>
      </c>
      <c r="J6" s="5">
        <f>'ranking-standaryzacja'!J6</f>
        <v>3</v>
      </c>
      <c r="K6" s="5">
        <f>'ranking-standaryzacja'!K6</f>
        <v>404</v>
      </c>
      <c r="L6" s="6">
        <f>'ranking-standaryzacja'!L6</f>
        <v>28</v>
      </c>
      <c r="M6" s="6">
        <f>'ranking-standaryzacja'!M6</f>
        <v>33</v>
      </c>
      <c r="N6" s="6">
        <f>'ranking-standaryzacja'!N6</f>
        <v>3.13</v>
      </c>
      <c r="O6" s="6">
        <f>'ranking-standaryzacja'!O6</f>
        <v>0.70499999999999996</v>
      </c>
      <c r="P6" s="6">
        <f>'ranking-standaryzacja'!P6</f>
        <v>2.86</v>
      </c>
      <c r="Q6" s="6">
        <f>'ranking-standaryzacja'!Q6</f>
        <v>53</v>
      </c>
      <c r="R6" s="6">
        <f>'ranking-standaryzacja'!R6</f>
        <v>0</v>
      </c>
      <c r="S6" s="6">
        <f>'ranking-standaryzacja'!S6</f>
        <v>0.21</v>
      </c>
      <c r="T6" s="5">
        <f>'ranking-standaryzacja'!T6</f>
        <v>49.9</v>
      </c>
      <c r="U6" s="5">
        <f>'ranking-standaryzacja'!U6</f>
        <v>29.9</v>
      </c>
      <c r="V6" s="6">
        <f>'ranking-standaryzacja'!V6</f>
        <v>48.333333333333336</v>
      </c>
    </row>
    <row r="7" spans="1:22" x14ac:dyDescent="0.2">
      <c r="A7" s="6" t="str">
        <f>'ranking-standaryzacja'!A7</f>
        <v>Cypr</v>
      </c>
      <c r="B7" s="13">
        <f>'ranking-standaryzacja'!B7</f>
        <v>28</v>
      </c>
      <c r="C7" s="13">
        <f>'ranking-standaryzacja'!C7</f>
        <v>173.2</v>
      </c>
      <c r="D7" s="5">
        <f>'ranking-standaryzacja'!D7</f>
        <v>173</v>
      </c>
      <c r="E7" s="5">
        <f>'ranking-standaryzacja'!E7</f>
        <v>96.3</v>
      </c>
      <c r="F7" s="5">
        <f>'ranking-standaryzacja'!F7</f>
        <v>16</v>
      </c>
      <c r="G7" s="5">
        <f>'ranking-standaryzacja'!G7</f>
        <v>2.1</v>
      </c>
      <c r="H7" s="5">
        <f>'ranking-standaryzacja'!H7</f>
        <v>26.2</v>
      </c>
      <c r="I7" s="5">
        <f>'ranking-standaryzacja'!I7</f>
        <v>13.9</v>
      </c>
      <c r="J7" s="5">
        <f>'ranking-standaryzacja'!J7</f>
        <v>29</v>
      </c>
      <c r="K7" s="5">
        <f>'ranking-standaryzacja'!K7</f>
        <v>618</v>
      </c>
      <c r="L7" s="6">
        <f>'ranking-standaryzacja'!L7</f>
        <v>8.1</v>
      </c>
      <c r="M7" s="6">
        <f>'ranking-standaryzacja'!M7</f>
        <v>235.8</v>
      </c>
      <c r="N7" s="6">
        <f>'ranking-standaryzacja'!N7</f>
        <v>4.03</v>
      </c>
      <c r="O7" s="6">
        <f>'ranking-standaryzacja'!O7</f>
        <v>0.24714285714285711</v>
      </c>
      <c r="P7" s="6">
        <f>'ranking-standaryzacja'!P7</f>
        <v>2.72</v>
      </c>
      <c r="Q7" s="6">
        <f>'ranking-standaryzacja'!Q7</f>
        <v>33</v>
      </c>
      <c r="R7" s="6">
        <f>'ranking-standaryzacja'!R7</f>
        <v>0</v>
      </c>
      <c r="S7" s="6">
        <f>'ranking-standaryzacja'!S7</f>
        <v>7.0000000000000007E-2</v>
      </c>
      <c r="T7" s="5">
        <f>'ranking-standaryzacja'!T7</f>
        <v>38.9</v>
      </c>
      <c r="U7" s="5">
        <f>'ranking-standaryzacja'!U7</f>
        <v>27.8</v>
      </c>
      <c r="V7" s="6">
        <f>'ranking-standaryzacja'!V7</f>
        <v>144.90352633826882</v>
      </c>
    </row>
    <row r="8" spans="1:22" x14ac:dyDescent="0.2">
      <c r="A8" s="6" t="str">
        <f>'ranking-standaryzacja'!A8</f>
        <v>Czechy</v>
      </c>
      <c r="B8" s="13">
        <f>'ranking-standaryzacja'!B8</f>
        <v>14</v>
      </c>
      <c r="C8" s="13">
        <f>'ranking-standaryzacja'!C8</f>
        <v>159.19999999999999</v>
      </c>
      <c r="D8" s="5">
        <f>'ranking-standaryzacja'!D8</f>
        <v>10</v>
      </c>
      <c r="E8" s="5">
        <f>'ranking-standaryzacja'!E8</f>
        <v>27.7</v>
      </c>
      <c r="F8" s="5">
        <f>'ranking-standaryzacja'!F8</f>
        <v>13.2</v>
      </c>
      <c r="G8" s="5">
        <f>'ranking-standaryzacja'!G8</f>
        <v>3.6</v>
      </c>
      <c r="H8" s="5">
        <f>'ranking-standaryzacja'!H8</f>
        <v>14.9</v>
      </c>
      <c r="I8" s="5">
        <f>'ranking-standaryzacja'!I8</f>
        <v>14.8</v>
      </c>
      <c r="J8" s="5">
        <f>'ranking-standaryzacja'!J8</f>
        <v>-3</v>
      </c>
      <c r="K8" s="5">
        <f>'ranking-standaryzacja'!K8</f>
        <v>307</v>
      </c>
      <c r="L8" s="6">
        <f>'ranking-standaryzacja'!L8</f>
        <v>13.8</v>
      </c>
      <c r="M8" s="6">
        <f>'ranking-standaryzacja'!M8</f>
        <v>8</v>
      </c>
      <c r="N8" s="6">
        <f>'ranking-standaryzacja'!N8</f>
        <v>13.47</v>
      </c>
      <c r="O8" s="6">
        <f>'ranking-standaryzacja'!O8</f>
        <v>0.8337500000000001</v>
      </c>
      <c r="P8" s="6">
        <f>'ranking-standaryzacja'!P8</f>
        <v>2.13</v>
      </c>
      <c r="Q8" s="6">
        <f>'ranking-standaryzacja'!Q8</f>
        <v>66</v>
      </c>
      <c r="R8" s="6">
        <f>'ranking-standaryzacja'!R8</f>
        <v>7.33</v>
      </c>
      <c r="S8" s="6">
        <f>'ranking-standaryzacja'!S8</f>
        <v>0.35</v>
      </c>
      <c r="T8" s="5">
        <f>'ranking-standaryzacja'!T8</f>
        <v>18.899999999999999</v>
      </c>
      <c r="U8" s="5">
        <f>'ranking-standaryzacja'!U8</f>
        <v>14.6</v>
      </c>
      <c r="V8" s="6">
        <f>'ranking-standaryzacja'!V8</f>
        <v>96.4</v>
      </c>
    </row>
    <row r="9" spans="1:22" x14ac:dyDescent="0.2">
      <c r="A9" s="6" t="str">
        <f>'ranking-standaryzacja'!A9</f>
        <v>Dania</v>
      </c>
      <c r="B9" s="13">
        <f>'ranking-standaryzacja'!B9</f>
        <v>8</v>
      </c>
      <c r="C9" s="13">
        <f>'ranking-standaryzacja'!C9</f>
        <v>122.9</v>
      </c>
      <c r="D9" s="5">
        <f>'ranking-standaryzacja'!D9</f>
        <v>231.76190476190476</v>
      </c>
      <c r="E9" s="5">
        <f>'ranking-standaryzacja'!E9</f>
        <v>12.3</v>
      </c>
      <c r="F9" s="5">
        <f>'ranking-standaryzacja'!F9</f>
        <v>2.2999999999999998</v>
      </c>
      <c r="G9" s="5">
        <f>'ranking-standaryzacja'!G9</f>
        <v>5.6</v>
      </c>
      <c r="H9" s="5">
        <f>'ranking-standaryzacja'!H9</f>
        <v>15.6</v>
      </c>
      <c r="I9" s="5">
        <f>'ranking-standaryzacja'!I9</f>
        <v>21.9</v>
      </c>
      <c r="J9" s="5">
        <f>'ranking-standaryzacja'!J9</f>
        <v>8</v>
      </c>
      <c r="K9" s="5">
        <f>'ranking-standaryzacja'!K9</f>
        <v>790</v>
      </c>
      <c r="L9" s="6">
        <f>'ranking-standaryzacja'!L9</f>
        <v>27.4</v>
      </c>
      <c r="M9" s="6">
        <f>'ranking-standaryzacja'!M9</f>
        <v>3.9</v>
      </c>
      <c r="N9" s="6">
        <f>'ranking-standaryzacja'!N9</f>
        <v>6.44</v>
      </c>
      <c r="O9" s="6">
        <f>'ranking-standaryzacja'!O9</f>
        <v>0.40624999999999994</v>
      </c>
      <c r="P9" s="6">
        <f>'ranking-standaryzacja'!P9</f>
        <v>4.1399999999999997</v>
      </c>
      <c r="Q9" s="6">
        <f>'ranking-standaryzacja'!Q9</f>
        <v>129</v>
      </c>
      <c r="R9" s="6">
        <f>'ranking-standaryzacja'!R9</f>
        <v>8.17</v>
      </c>
      <c r="S9" s="6">
        <f>'ranking-standaryzacja'!S9</f>
        <v>7.0000000000000007E-2</v>
      </c>
      <c r="T9" s="5">
        <f>'ranking-standaryzacja'!T9</f>
        <v>13</v>
      </c>
      <c r="U9" s="5">
        <f>'ranking-standaryzacja'!U9</f>
        <v>18.3</v>
      </c>
      <c r="V9" s="6">
        <f>'ranking-standaryzacja'!V9</f>
        <v>65</v>
      </c>
    </row>
    <row r="10" spans="1:22" x14ac:dyDescent="0.2">
      <c r="A10" s="6" t="str">
        <f>'ranking-standaryzacja'!A10</f>
        <v>Estonia</v>
      </c>
      <c r="B10" s="13">
        <f>'ranking-standaryzacja'!B10</f>
        <v>18</v>
      </c>
      <c r="C10" s="13">
        <f>'ranking-standaryzacja'!C10</f>
        <v>95</v>
      </c>
      <c r="D10" s="5">
        <f>'ranking-standaryzacja'!D10</f>
        <v>219</v>
      </c>
      <c r="E10" s="5">
        <f>'ranking-standaryzacja'!E10</f>
        <v>11.9</v>
      </c>
      <c r="F10" s="5">
        <f>'ranking-standaryzacja'!F10</f>
        <v>27.7</v>
      </c>
      <c r="G10" s="5">
        <f>'ranking-standaryzacja'!G10</f>
        <v>13.3</v>
      </c>
      <c r="H10" s="5">
        <f>'ranking-standaryzacja'!H10</f>
        <v>10.8</v>
      </c>
      <c r="I10" s="5">
        <f>'ranking-standaryzacja'!I10</f>
        <v>28.8</v>
      </c>
      <c r="J10" s="5">
        <f>'ranking-standaryzacja'!J10</f>
        <v>-8</v>
      </c>
      <c r="K10" s="5">
        <f>'ranking-standaryzacja'!K10</f>
        <v>293</v>
      </c>
      <c r="L10" s="6">
        <f>'ranking-standaryzacja'!L10</f>
        <v>25.6</v>
      </c>
      <c r="M10" s="6">
        <f>'ranking-standaryzacja'!M10</f>
        <v>12</v>
      </c>
      <c r="N10" s="6">
        <f>'ranking-standaryzacja'!N10</f>
        <v>15.65</v>
      </c>
      <c r="O10" s="6">
        <f>'ranking-standaryzacja'!O10</f>
        <v>0.53999999999999992</v>
      </c>
      <c r="P10" s="6">
        <f>'ranking-standaryzacja'!P10</f>
        <v>2.56</v>
      </c>
      <c r="Q10" s="6">
        <f>'ranking-standaryzacja'!Q10</f>
        <v>56</v>
      </c>
      <c r="R10" s="6">
        <f>'ranking-standaryzacja'!R10</f>
        <v>0</v>
      </c>
      <c r="S10" s="6">
        <f>'ranking-standaryzacja'!S10</f>
        <v>0.15</v>
      </c>
      <c r="T10" s="5">
        <f>'ranking-standaryzacja'!T10</f>
        <v>18.7</v>
      </c>
      <c r="U10" s="5">
        <f>'ranking-standaryzacja'!U10</f>
        <v>23.5</v>
      </c>
      <c r="V10" s="6">
        <f>'ranking-standaryzacja'!V10</f>
        <v>28.25</v>
      </c>
    </row>
    <row r="11" spans="1:22" x14ac:dyDescent="0.2">
      <c r="A11" s="6" t="str">
        <f>'ranking-standaryzacja'!A11</f>
        <v>Finlandia</v>
      </c>
      <c r="B11" s="13">
        <f>'ranking-standaryzacja'!B11</f>
        <v>14</v>
      </c>
      <c r="C11" s="13">
        <f>'ranking-standaryzacja'!C11</f>
        <v>102.1</v>
      </c>
      <c r="D11" s="5">
        <f>'ranking-standaryzacja'!D11</f>
        <v>231.76190476190476</v>
      </c>
      <c r="E11" s="5">
        <f>'ranking-standaryzacja'!E11</f>
        <v>48.6</v>
      </c>
      <c r="F11" s="5">
        <f>'ranking-standaryzacja'!F11</f>
        <v>8.6999999999999993</v>
      </c>
      <c r="G11" s="5">
        <f>'ranking-standaryzacja'!G11</f>
        <v>8.3000000000000007</v>
      </c>
      <c r="H11" s="5">
        <f>'ranking-standaryzacja'!H11</f>
        <v>13.4</v>
      </c>
      <c r="I11" s="5">
        <f>'ranking-standaryzacja'!I11</f>
        <v>37.299999999999997</v>
      </c>
      <c r="J11" s="5">
        <f>'ranking-standaryzacja'!J11</f>
        <v>4</v>
      </c>
      <c r="K11" s="5">
        <f>'ranking-standaryzacja'!K11</f>
        <v>493</v>
      </c>
      <c r="L11" s="6">
        <f>'ranking-standaryzacja'!L11</f>
        <v>36.700000000000003</v>
      </c>
      <c r="M11" s="6">
        <f>'ranking-standaryzacja'!M11</f>
        <v>69.400000000000006</v>
      </c>
      <c r="N11" s="6">
        <f>'ranking-standaryzacja'!N11</f>
        <v>9.07</v>
      </c>
      <c r="O11" s="6">
        <f>'ranking-standaryzacja'!O11</f>
        <v>0.40285714285714291</v>
      </c>
      <c r="P11" s="6">
        <f>'ranking-standaryzacja'!P11</f>
        <v>2.93</v>
      </c>
      <c r="Q11" s="6">
        <f>'ranking-standaryzacja'!Q11</f>
        <v>133</v>
      </c>
      <c r="R11" s="6">
        <f>'ranking-standaryzacja'!R11</f>
        <v>14.42</v>
      </c>
      <c r="S11" s="6">
        <f>'ranking-standaryzacja'!S11</f>
        <v>0.28999999999999998</v>
      </c>
      <c r="T11" s="5">
        <f>'ranking-standaryzacja'!T11</f>
        <v>19.899999999999999</v>
      </c>
      <c r="U11" s="5">
        <f>'ranking-standaryzacja'!U11</f>
        <v>16</v>
      </c>
      <c r="V11" s="6">
        <f>'ranking-standaryzacja'!V11</f>
        <v>132.69999999999999</v>
      </c>
    </row>
    <row r="12" spans="1:22" x14ac:dyDescent="0.2">
      <c r="A12" s="6" t="str">
        <f>'ranking-standaryzacja'!A12</f>
        <v>Francja</v>
      </c>
      <c r="B12" s="13">
        <f>'ranking-standaryzacja'!B12</f>
        <v>13</v>
      </c>
      <c r="C12" s="13">
        <f>'ranking-standaryzacja'!C12</f>
        <v>131.19999999999999</v>
      </c>
      <c r="D12" s="5">
        <f>'ranking-standaryzacja'!D12</f>
        <v>904</v>
      </c>
      <c r="E12" s="5">
        <f>'ranking-standaryzacja'!E12</f>
        <v>47.9</v>
      </c>
      <c r="F12" s="5">
        <f>'ranking-standaryzacja'!F12</f>
        <v>3</v>
      </c>
      <c r="G12" s="5">
        <f>'ranking-standaryzacja'!G12</f>
        <v>4.5</v>
      </c>
      <c r="H12" s="5">
        <f>'ranking-standaryzacja'!H12</f>
        <v>16.2</v>
      </c>
      <c r="I12" s="5">
        <f>'ranking-standaryzacja'!I12</f>
        <v>12</v>
      </c>
      <c r="J12" s="5">
        <f>'ranking-standaryzacja'!J12</f>
        <v>2</v>
      </c>
      <c r="K12" s="5">
        <f>'ranking-standaryzacja'!K12</f>
        <v>520</v>
      </c>
      <c r="L12" s="6">
        <f>'ranking-standaryzacja'!L12</f>
        <v>14.1</v>
      </c>
      <c r="M12" s="6">
        <f>'ranking-standaryzacja'!M12</f>
        <v>152.19999999999999</v>
      </c>
      <c r="N12" s="6">
        <f>'ranking-standaryzacja'!N12</f>
        <v>3.66</v>
      </c>
      <c r="O12" s="6">
        <f>'ranking-standaryzacja'!O12</f>
        <v>0.14000000000000001</v>
      </c>
      <c r="P12" s="6">
        <f>'ranking-standaryzacja'!P12</f>
        <v>2.0299999999999998</v>
      </c>
      <c r="Q12" s="6">
        <f>'ranking-standaryzacja'!Q12</f>
        <v>113</v>
      </c>
      <c r="R12" s="6">
        <f>'ranking-standaryzacja'!R12</f>
        <v>53.73</v>
      </c>
      <c r="S12" s="6">
        <f>'ranking-standaryzacja'!S12</f>
        <v>0.28999999999999998</v>
      </c>
      <c r="T12" s="5">
        <f>'ranking-standaryzacja'!T12</f>
        <v>24.9</v>
      </c>
      <c r="U12" s="5">
        <f>'ranking-standaryzacja'!U12</f>
        <v>18.100000000000001</v>
      </c>
      <c r="V12" s="6">
        <f>'ranking-standaryzacja'!V12</f>
        <v>444.2</v>
      </c>
    </row>
    <row r="13" spans="1:22" x14ac:dyDescent="0.2">
      <c r="A13" s="6" t="str">
        <f>'ranking-standaryzacja'!A13</f>
        <v>Grecja</v>
      </c>
      <c r="B13" s="13">
        <f>'ranking-standaryzacja'!B13</f>
        <v>27</v>
      </c>
      <c r="C13" s="13">
        <f>'ranking-standaryzacja'!C13</f>
        <v>110.3</v>
      </c>
      <c r="D13" s="5">
        <f>'ranking-standaryzacja'!D13</f>
        <v>246</v>
      </c>
      <c r="E13" s="5">
        <f>'ranking-standaryzacja'!E13</f>
        <v>62.2</v>
      </c>
      <c r="F13" s="5">
        <f>'ranking-standaryzacja'!F13</f>
        <v>12.8</v>
      </c>
      <c r="G13" s="5">
        <f>'ranking-standaryzacja'!G13</f>
        <v>5.8</v>
      </c>
      <c r="H13" s="5">
        <f>'ranking-standaryzacja'!H13</f>
        <v>24.2</v>
      </c>
      <c r="I13" s="5">
        <f>'ranking-standaryzacja'!I13</f>
        <v>12.3</v>
      </c>
      <c r="J13" s="5">
        <f>'ranking-standaryzacja'!J13</f>
        <v>2</v>
      </c>
      <c r="K13" s="5">
        <f>'ranking-standaryzacja'!K13</f>
        <v>482</v>
      </c>
      <c r="L13" s="6">
        <f>'ranking-standaryzacja'!L13</f>
        <v>15</v>
      </c>
      <c r="M13" s="6">
        <f>'ranking-standaryzacja'!M13</f>
        <v>12.8</v>
      </c>
      <c r="N13" s="6">
        <f>'ranking-standaryzacja'!N13</f>
        <v>7.36</v>
      </c>
      <c r="O13" s="6">
        <f>'ranking-standaryzacja'!O13</f>
        <v>0.40624999999999994</v>
      </c>
      <c r="P13" s="6">
        <f>'ranking-standaryzacja'!P13</f>
        <v>3.65</v>
      </c>
      <c r="Q13" s="6">
        <f>'ranking-standaryzacja'!Q13</f>
        <v>61</v>
      </c>
      <c r="R13" s="6">
        <f>'ranking-standaryzacja'!R13</f>
        <v>1</v>
      </c>
      <c r="S13" s="6">
        <f>'ranking-standaryzacja'!S13</f>
        <v>0.23</v>
      </c>
      <c r="T13" s="5">
        <f>'ranking-standaryzacja'!T13</f>
        <v>58.3</v>
      </c>
      <c r="U13" s="5">
        <f>'ranking-standaryzacja'!U13</f>
        <v>35.700000000000003</v>
      </c>
      <c r="V13" s="6">
        <f>'ranking-standaryzacja'!V13</f>
        <v>145.53229055046864</v>
      </c>
    </row>
    <row r="14" spans="1:22" x14ac:dyDescent="0.2">
      <c r="A14" s="6" t="str">
        <f>'ranking-standaryzacja'!A14</f>
        <v>Hiszpania</v>
      </c>
      <c r="B14" s="13">
        <f>'ranking-standaryzacja'!B14</f>
        <v>27</v>
      </c>
      <c r="C14" s="13">
        <f>'ranking-standaryzacja'!C14</f>
        <v>209.2</v>
      </c>
      <c r="D14" s="5">
        <f>'ranking-standaryzacja'!D14</f>
        <v>64</v>
      </c>
      <c r="E14" s="5">
        <f>'ranking-standaryzacja'!E14</f>
        <v>70.400000000000006</v>
      </c>
      <c r="F14" s="5">
        <f>'ranking-standaryzacja'!F14</f>
        <v>5.6</v>
      </c>
      <c r="G14" s="5">
        <f>'ranking-standaryzacja'!G14</f>
        <v>3.6</v>
      </c>
      <c r="H14" s="5">
        <f>'ranking-standaryzacja'!H14</f>
        <v>18.3</v>
      </c>
      <c r="I14" s="5">
        <f>'ranking-standaryzacja'!I14</f>
        <v>8.3000000000000007</v>
      </c>
      <c r="J14" s="5">
        <f>'ranking-standaryzacja'!J14</f>
        <v>0</v>
      </c>
      <c r="K14" s="5">
        <f>'ranking-standaryzacja'!K14</f>
        <v>454</v>
      </c>
      <c r="L14" s="6">
        <f>'ranking-standaryzacja'!L14</f>
        <v>15.3</v>
      </c>
      <c r="M14" s="6">
        <f>'ranking-standaryzacja'!M14</f>
        <v>135.1</v>
      </c>
      <c r="N14" s="6">
        <f>'ranking-standaryzacja'!N14</f>
        <v>6.85</v>
      </c>
      <c r="O14" s="6">
        <f>'ranking-standaryzacja'!O14</f>
        <v>0.25571428571428573</v>
      </c>
      <c r="P14" s="6">
        <f>'ranking-standaryzacja'!P14</f>
        <v>1.91</v>
      </c>
      <c r="Q14" s="6">
        <f>'ranking-standaryzacja'!Q14</f>
        <v>120</v>
      </c>
      <c r="R14" s="6">
        <f>'ranking-standaryzacja'!R14</f>
        <v>28.65</v>
      </c>
      <c r="S14" s="6">
        <f>'ranking-standaryzacja'!S14</f>
        <v>0.24</v>
      </c>
      <c r="T14" s="5">
        <f>'ranking-standaryzacja'!T14</f>
        <v>55.5</v>
      </c>
      <c r="U14" s="5">
        <f>'ranking-standaryzacja'!U14</f>
        <v>27.3</v>
      </c>
      <c r="V14" s="6">
        <f>'ranking-standaryzacja'!V14</f>
        <v>259.75</v>
      </c>
    </row>
    <row r="15" spans="1:22" x14ac:dyDescent="0.2">
      <c r="A15" s="6" t="str">
        <f>'ranking-standaryzacja'!A15</f>
        <v>Holandia</v>
      </c>
      <c r="B15" s="13">
        <f>'ranking-standaryzacja'!B15</f>
        <v>13</v>
      </c>
      <c r="C15" s="13">
        <f>'ranking-standaryzacja'!C15</f>
        <v>135.69999999999999</v>
      </c>
      <c r="D15" s="5">
        <f>'ranking-standaryzacja'!D15</f>
        <v>2</v>
      </c>
      <c r="E15" s="5">
        <f>'ranking-standaryzacja'!E15</f>
        <v>25.7</v>
      </c>
      <c r="F15" s="5">
        <f>'ranking-standaryzacja'!F15</f>
        <v>1.8</v>
      </c>
      <c r="G15" s="5">
        <f>'ranking-standaryzacja'!G15</f>
        <v>1.6</v>
      </c>
      <c r="H15" s="5">
        <f>'ranking-standaryzacja'!H15</f>
        <v>24.1</v>
      </c>
      <c r="I15" s="5">
        <f>'ranking-standaryzacja'!I15</f>
        <v>10.1</v>
      </c>
      <c r="J15" s="5">
        <f>'ranking-standaryzacja'!J15</f>
        <v>5</v>
      </c>
      <c r="K15" s="5">
        <f>'ranking-standaryzacja'!K15</f>
        <v>526</v>
      </c>
      <c r="L15" s="6">
        <f>'ranking-standaryzacja'!L15</f>
        <v>4.8</v>
      </c>
      <c r="M15" s="6">
        <f>'ranking-standaryzacja'!M15</f>
        <v>0.4</v>
      </c>
      <c r="N15" s="6">
        <f>'ranking-standaryzacja'!N15</f>
        <v>2.65</v>
      </c>
      <c r="O15" s="6">
        <f>'ranking-standaryzacja'!O15</f>
        <v>0.30333333333333329</v>
      </c>
      <c r="P15" s="6">
        <f>'ranking-standaryzacja'!P15</f>
        <v>3.3</v>
      </c>
      <c r="Q15" s="6">
        <f>'ranking-standaryzacja'!Q15</f>
        <v>96</v>
      </c>
      <c r="R15" s="6">
        <f>'ranking-standaryzacja'!R15</f>
        <v>13.98</v>
      </c>
      <c r="S15" s="6">
        <f>'ranking-standaryzacja'!S15</f>
        <v>0.24</v>
      </c>
      <c r="T15" s="5">
        <f>'ranking-standaryzacja'!T15</f>
        <v>13.2</v>
      </c>
      <c r="U15" s="5">
        <f>'ranking-standaryzacja'!U15</f>
        <v>15.9</v>
      </c>
      <c r="V15" s="6">
        <f>'ranking-standaryzacja'!V15</f>
        <v>130.75</v>
      </c>
    </row>
    <row r="16" spans="1:22" x14ac:dyDescent="0.2">
      <c r="A16" s="6" t="str">
        <f>'ranking-standaryzacja'!A16</f>
        <v>Irlandia</v>
      </c>
      <c r="B16" s="13">
        <f>'ranking-standaryzacja'!B16</f>
        <v>13</v>
      </c>
      <c r="C16" s="13">
        <f>'ranking-standaryzacja'!C16</f>
        <v>180.8</v>
      </c>
      <c r="D16" s="5">
        <f>'ranking-standaryzacja'!D16</f>
        <v>67</v>
      </c>
      <c r="E16" s="5">
        <f>'ranking-standaryzacja'!E16</f>
        <v>89.1</v>
      </c>
      <c r="F16" s="5">
        <f>'ranking-standaryzacja'!F16</f>
        <v>5.5</v>
      </c>
      <c r="G16" s="5">
        <f>'ranking-standaryzacja'!G16</f>
        <v>5.5</v>
      </c>
      <c r="H16" s="5">
        <f>'ranking-standaryzacja'!H16</f>
        <v>9.4</v>
      </c>
      <c r="I16" s="5">
        <f>'ranking-standaryzacja'!I16</f>
        <v>21.8</v>
      </c>
      <c r="J16" s="5">
        <f>'ranking-standaryzacja'!J16</f>
        <v>4</v>
      </c>
      <c r="K16" s="5">
        <f>'ranking-standaryzacja'!K16</f>
        <v>582</v>
      </c>
      <c r="L16" s="6">
        <f>'ranking-standaryzacja'!L16</f>
        <v>7.7</v>
      </c>
      <c r="M16" s="6">
        <f>'ranking-standaryzacja'!M16</f>
        <v>13.5</v>
      </c>
      <c r="N16" s="6">
        <f>'ranking-standaryzacja'!N16</f>
        <v>1.2</v>
      </c>
      <c r="O16" s="6">
        <f>'ranking-standaryzacja'!O16</f>
        <v>0.40624999999999994</v>
      </c>
      <c r="P16" s="6">
        <f>'ranking-standaryzacja'!P16</f>
        <v>2.46</v>
      </c>
      <c r="Q16" s="6">
        <f>'ranking-standaryzacja'!Q16</f>
        <v>96</v>
      </c>
      <c r="R16" s="6">
        <f>'ranking-standaryzacja'!R16</f>
        <v>2</v>
      </c>
      <c r="S16" s="6">
        <f>'ranking-standaryzacja'!S16</f>
        <v>7.0000000000000007E-2</v>
      </c>
      <c r="T16" s="5">
        <f>'ranking-standaryzacja'!T16</f>
        <v>26.7</v>
      </c>
      <c r="U16" s="5">
        <f>'ranking-standaryzacja'!U16</f>
        <v>29.9</v>
      </c>
      <c r="V16" s="6">
        <f>'ranking-standaryzacja'!V16</f>
        <v>16.2</v>
      </c>
    </row>
    <row r="17" spans="1:22" x14ac:dyDescent="0.2">
      <c r="A17" s="6" t="str">
        <f>'ranking-standaryzacja'!A17</f>
        <v>Litwa</v>
      </c>
      <c r="B17" s="13">
        <f>'ranking-standaryzacja'!B17</f>
        <v>12</v>
      </c>
      <c r="C17" s="13">
        <f>'ranking-standaryzacja'!C17</f>
        <v>109.7</v>
      </c>
      <c r="D17" s="5">
        <f>'ranking-standaryzacja'!D17</f>
        <v>116</v>
      </c>
      <c r="E17" s="5">
        <f>'ranking-standaryzacja'!E17</f>
        <v>78.3</v>
      </c>
      <c r="F17" s="5">
        <f>'ranking-standaryzacja'!F17</f>
        <v>6.4</v>
      </c>
      <c r="G17" s="5">
        <f>'ranking-standaryzacja'!G17</f>
        <v>8.9</v>
      </c>
      <c r="H17" s="5">
        <f>'ranking-standaryzacja'!H17</f>
        <v>14.1</v>
      </c>
      <c r="I17" s="5">
        <f>'ranking-standaryzacja'!I17</f>
        <v>15.7</v>
      </c>
      <c r="J17" s="5">
        <f>'ranking-standaryzacja'!J17</f>
        <v>2</v>
      </c>
      <c r="K17" s="5">
        <f>'ranking-standaryzacja'!K17</f>
        <v>433</v>
      </c>
      <c r="L17" s="6">
        <f>'ranking-standaryzacja'!L17</f>
        <v>22.7</v>
      </c>
      <c r="M17" s="6">
        <f>'ranking-standaryzacja'!M17</f>
        <v>11.1</v>
      </c>
      <c r="N17" s="6">
        <f>'ranking-standaryzacja'!N17</f>
        <v>5.74</v>
      </c>
      <c r="O17" s="6">
        <f>'ranking-standaryzacja'!O17</f>
        <v>0.39874999999999999</v>
      </c>
      <c r="P17" s="6">
        <f>'ranking-standaryzacja'!P17</f>
        <v>1.68</v>
      </c>
      <c r="Q17" s="6">
        <f>'ranking-standaryzacja'!Q17</f>
        <v>63</v>
      </c>
      <c r="R17" s="6">
        <f>'ranking-standaryzacja'!R17</f>
        <v>1</v>
      </c>
      <c r="S17" s="6">
        <f>'ranking-standaryzacja'!S17</f>
        <v>0.19</v>
      </c>
      <c r="T17" s="5">
        <f>'ranking-standaryzacja'!T17</f>
        <v>21.9</v>
      </c>
      <c r="U17" s="5">
        <f>'ranking-standaryzacja'!U17</f>
        <v>30.8</v>
      </c>
      <c r="V17" s="6">
        <f>'ranking-standaryzacja'!V17</f>
        <v>38.200000000000003</v>
      </c>
    </row>
    <row r="18" spans="1:22" x14ac:dyDescent="0.2">
      <c r="A18" s="6" t="str">
        <f>'ranking-standaryzacja'!A18</f>
        <v>Luksemburg</v>
      </c>
      <c r="B18" s="13">
        <f>'ranking-standaryzacja'!B18</f>
        <v>18</v>
      </c>
      <c r="C18" s="13">
        <f>'ranking-standaryzacja'!C18</f>
        <v>136.5</v>
      </c>
      <c r="D18" s="5">
        <f>'ranking-standaryzacja'!D18</f>
        <v>75</v>
      </c>
      <c r="E18" s="5">
        <f>'ranking-standaryzacja'!E18</f>
        <v>97.1</v>
      </c>
      <c r="F18" s="5">
        <f>'ranking-standaryzacja'!F18</f>
        <v>2.8</v>
      </c>
      <c r="G18" s="5">
        <f>'ranking-standaryzacja'!G18</f>
        <v>4</v>
      </c>
      <c r="H18" s="5">
        <f>'ranking-standaryzacja'!H18</f>
        <v>18.5</v>
      </c>
      <c r="I18" s="5">
        <f>'ranking-standaryzacja'!I18</f>
        <v>20.8</v>
      </c>
      <c r="J18" s="5">
        <f>'ranking-standaryzacja'!J18</f>
        <v>4</v>
      </c>
      <c r="K18" s="5">
        <f>'ranking-standaryzacja'!K18</f>
        <v>616</v>
      </c>
      <c r="L18" s="6">
        <f>'ranking-standaryzacja'!L18</f>
        <v>3.5</v>
      </c>
      <c r="M18" s="6">
        <f>'ranking-standaryzacja'!M18</f>
        <v>1.3</v>
      </c>
      <c r="N18" s="6">
        <f>'ranking-standaryzacja'!N18</f>
        <v>3.39</v>
      </c>
      <c r="O18" s="6">
        <f>'ranking-standaryzacja'!O18</f>
        <v>0.40624999999999994</v>
      </c>
      <c r="P18" s="6">
        <f>'ranking-standaryzacja'!P18</f>
        <v>2.16</v>
      </c>
      <c r="Q18" s="6">
        <f>'ranking-standaryzacja'!Q18</f>
        <v>114</v>
      </c>
      <c r="R18" s="6">
        <f>'ranking-standaryzacja'!R18</f>
        <v>3.26</v>
      </c>
      <c r="S18" s="6">
        <f>'ranking-standaryzacja'!S18</f>
        <v>0.38</v>
      </c>
      <c r="T18" s="5">
        <f>'ranking-standaryzacja'!T18</f>
        <v>16.899999999999999</v>
      </c>
      <c r="U18" s="5">
        <f>'ranking-standaryzacja'!U18</f>
        <v>19</v>
      </c>
      <c r="V18" s="6">
        <f>'ranking-standaryzacja'!V18</f>
        <v>9.64</v>
      </c>
    </row>
    <row r="19" spans="1:22" x14ac:dyDescent="0.2">
      <c r="A19" s="6" t="str">
        <f>'ranking-standaryzacja'!A19</f>
        <v>Łotwa</v>
      </c>
      <c r="B19" s="13">
        <f>'ranking-standaryzacja'!B19</f>
        <v>12</v>
      </c>
      <c r="C19" s="13">
        <f>'ranking-standaryzacja'!C19</f>
        <v>136.80000000000001</v>
      </c>
      <c r="D19" s="5">
        <f>'ranking-standaryzacja'!D19</f>
        <v>1</v>
      </c>
      <c r="E19" s="5">
        <f>'ranking-standaryzacja'!E19</f>
        <v>55.9</v>
      </c>
      <c r="F19" s="5">
        <f>'ranking-standaryzacja'!F19</f>
        <v>2</v>
      </c>
      <c r="G19" s="5">
        <f>'ranking-standaryzacja'!G19</f>
        <v>11.3</v>
      </c>
      <c r="H19" s="5">
        <f>'ranking-standaryzacja'!H19</f>
        <v>14.8</v>
      </c>
      <c r="I19" s="5">
        <f>'ranking-standaryzacja'!I19</f>
        <v>20.8</v>
      </c>
      <c r="J19" s="5">
        <f>'ranking-standaryzacja'!J19</f>
        <v>3</v>
      </c>
      <c r="K19" s="5">
        <f>'ranking-standaryzacja'!K19</f>
        <v>350</v>
      </c>
      <c r="L19" s="6">
        <f>'ranking-standaryzacja'!L19</f>
        <v>37.1</v>
      </c>
      <c r="M19" s="6">
        <f>'ranking-standaryzacja'!M19</f>
        <v>29.2</v>
      </c>
      <c r="N19" s="6">
        <f>'ranking-standaryzacja'!N19</f>
        <v>9.89</v>
      </c>
      <c r="O19" s="6">
        <f>'ranking-standaryzacja'!O19</f>
        <v>0.31374999999999997</v>
      </c>
      <c r="P19" s="6">
        <f>'ranking-standaryzacja'!P19</f>
        <v>3.36</v>
      </c>
      <c r="Q19" s="6">
        <f>'ranking-standaryzacja'!Q19</f>
        <v>43</v>
      </c>
      <c r="R19" s="6">
        <f>'ranking-standaryzacja'!R19</f>
        <v>3</v>
      </c>
      <c r="S19" s="6">
        <f>'ranking-standaryzacja'!S19</f>
        <v>0.18</v>
      </c>
      <c r="T19" s="5">
        <f>'ranking-standaryzacja'!T19</f>
        <v>23.2</v>
      </c>
      <c r="U19" s="5">
        <f>'ranking-standaryzacja'!U19</f>
        <v>35.1</v>
      </c>
      <c r="V19" s="6">
        <f>'ranking-standaryzacja'!V19</f>
        <v>25.5</v>
      </c>
    </row>
    <row r="20" spans="1:22" x14ac:dyDescent="0.2">
      <c r="A20" s="6" t="str">
        <f>'ranking-standaryzacja'!A20</f>
        <v>Malta</v>
      </c>
      <c r="B20" s="13">
        <f>'ranking-standaryzacja'!B20</f>
        <v>13</v>
      </c>
      <c r="C20" s="13">
        <f>'ranking-standaryzacja'!C20</f>
        <v>126.3</v>
      </c>
      <c r="D20" s="5">
        <f>'ranking-standaryzacja'!D20</f>
        <v>231.76190476190473</v>
      </c>
      <c r="E20" s="5">
        <f>'ranking-standaryzacja'!E20</f>
        <v>104.1</v>
      </c>
      <c r="F20" s="5">
        <f>'ranking-standaryzacja'!F20</f>
        <v>11.8</v>
      </c>
      <c r="G20" s="5">
        <f>'ranking-standaryzacja'!G20</f>
        <v>3</v>
      </c>
      <c r="H20" s="5">
        <f>'ranking-standaryzacja'!H20</f>
        <v>31.2</v>
      </c>
      <c r="I20" s="5">
        <f>'ranking-standaryzacja'!I20</f>
        <v>9</v>
      </c>
      <c r="J20" s="5">
        <f>'ranking-standaryzacja'!J20</f>
        <v>30</v>
      </c>
      <c r="K20" s="5">
        <f>'ranking-standaryzacja'!K20</f>
        <v>579</v>
      </c>
      <c r="L20" s="6">
        <f>'ranking-standaryzacja'!L20</f>
        <v>3.7</v>
      </c>
      <c r="M20" s="6">
        <f>'ranking-standaryzacja'!M20</f>
        <v>0.1</v>
      </c>
      <c r="N20" s="6">
        <f>'ranking-standaryzacja'!N20</f>
        <v>0.06</v>
      </c>
      <c r="O20" s="6">
        <f>'ranking-standaryzacja'!O20</f>
        <v>0.40624999999999994</v>
      </c>
      <c r="P20" s="6">
        <f>'ranking-standaryzacja'!P20</f>
        <v>2.69</v>
      </c>
      <c r="Q20" s="6">
        <f>'ranking-standaryzacja'!Q20</f>
        <v>68</v>
      </c>
      <c r="R20" s="6">
        <f>'ranking-standaryzacja'!R20</f>
        <v>0</v>
      </c>
      <c r="S20" s="6">
        <f>'ranking-standaryzacja'!S20</f>
        <v>7.0000000000000007E-2</v>
      </c>
      <c r="T20" s="5">
        <f>'ranking-standaryzacja'!T20</f>
        <v>13.7</v>
      </c>
      <c r="U20" s="5">
        <f>'ranking-standaryzacja'!U20</f>
        <v>24</v>
      </c>
      <c r="V20" s="6">
        <f>'ranking-standaryzacja'!V20</f>
        <v>143.91419305977459</v>
      </c>
    </row>
    <row r="21" spans="1:22" x14ac:dyDescent="0.2">
      <c r="A21" s="6" t="str">
        <f>'ranking-standaryzacja'!A21</f>
        <v>Niemcy</v>
      </c>
      <c r="B21" s="13">
        <f>'ranking-standaryzacja'!B21</f>
        <v>15</v>
      </c>
      <c r="C21" s="13">
        <f>'ranking-standaryzacja'!C21</f>
        <v>126.9</v>
      </c>
      <c r="D21" s="5">
        <f>'ranking-standaryzacja'!D21</f>
        <v>668</v>
      </c>
      <c r="E21" s="5">
        <f>'ranking-standaryzacja'!E21</f>
        <v>62.7</v>
      </c>
      <c r="F21" s="5">
        <f>'ranking-standaryzacja'!F21</f>
        <v>4.5999999999999996</v>
      </c>
      <c r="G21" s="5">
        <f>'ranking-standaryzacja'!G21</f>
        <v>2.8</v>
      </c>
      <c r="H21" s="5">
        <f>'ranking-standaryzacja'!H21</f>
        <v>26.1</v>
      </c>
      <c r="I21" s="5">
        <f>'ranking-standaryzacja'!I21</f>
        <v>16.3</v>
      </c>
      <c r="J21" s="5">
        <f>'ranking-standaryzacja'!J21</f>
        <v>-1</v>
      </c>
      <c r="K21" s="5">
        <f>'ranking-standaryzacja'!K21</f>
        <v>615</v>
      </c>
      <c r="L21" s="6">
        <f>'ranking-standaryzacja'!L21</f>
        <v>12.4</v>
      </c>
      <c r="M21" s="6">
        <f>'ranking-standaryzacja'!M21</f>
        <v>29.1</v>
      </c>
      <c r="N21" s="6">
        <f>'ranking-standaryzacja'!N21</f>
        <v>6.04</v>
      </c>
      <c r="O21" s="6">
        <f>'ranking-standaryzacja'!O21</f>
        <v>0.47799999999999992</v>
      </c>
      <c r="P21" s="6">
        <f>'ranking-standaryzacja'!P21</f>
        <v>2.0499999999999998</v>
      </c>
      <c r="Q21" s="6">
        <f>'ranking-standaryzacja'!Q21</f>
        <v>138</v>
      </c>
      <c r="R21" s="6">
        <f>'ranking-standaryzacja'!R21</f>
        <v>92.65</v>
      </c>
      <c r="S21" s="6">
        <f>'ranking-standaryzacja'!S21</f>
        <v>0.42</v>
      </c>
      <c r="T21" s="5">
        <f>'ranking-standaryzacja'!T21</f>
        <v>7.8</v>
      </c>
      <c r="U21" s="5">
        <f>'ranking-standaryzacja'!U21</f>
        <v>20.3</v>
      </c>
      <c r="V21" s="6">
        <f>'ranking-standaryzacja'!V21</f>
        <v>410.24285714285713</v>
      </c>
    </row>
    <row r="22" spans="1:22" x14ac:dyDescent="0.2">
      <c r="A22" s="6" t="str">
        <f>'ranking-standaryzacja'!A22</f>
        <v>Polska</v>
      </c>
      <c r="B22" s="13">
        <f>'ranking-standaryzacja'!B22</f>
        <v>20</v>
      </c>
      <c r="C22" s="13">
        <f>'ranking-standaryzacja'!C22</f>
        <v>130.5</v>
      </c>
      <c r="D22" s="5">
        <f>'ranking-standaryzacja'!D22</f>
        <v>231.76190476190473</v>
      </c>
      <c r="E22" s="5">
        <f>'ranking-standaryzacja'!E22</f>
        <v>25.6</v>
      </c>
      <c r="F22" s="5">
        <f>'ranking-standaryzacja'!F22</f>
        <v>20</v>
      </c>
      <c r="G22" s="5">
        <f>'ranking-standaryzacja'!G22</f>
        <v>6.2</v>
      </c>
      <c r="H22" s="5">
        <f>'ranking-standaryzacja'!H22</f>
        <v>14</v>
      </c>
      <c r="I22" s="5">
        <f>'ranking-standaryzacja'!I22</f>
        <v>17.3</v>
      </c>
      <c r="J22" s="5">
        <f>'ranking-standaryzacja'!J22</f>
        <v>4</v>
      </c>
      <c r="K22" s="5">
        <f>'ranking-standaryzacja'!K22</f>
        <v>297</v>
      </c>
      <c r="L22" s="6">
        <f>'ranking-standaryzacja'!L22</f>
        <v>11.4</v>
      </c>
      <c r="M22" s="6">
        <f>'ranking-standaryzacja'!M22</f>
        <v>59.4</v>
      </c>
      <c r="N22" s="6">
        <f>'ranking-standaryzacja'!N22</f>
        <v>4.6500000000000004</v>
      </c>
      <c r="O22" s="6">
        <f>'ranking-standaryzacja'!O22</f>
        <v>0.80625000000000002</v>
      </c>
      <c r="P22" s="6">
        <f>'ranking-standaryzacja'!P22</f>
        <v>2.41</v>
      </c>
      <c r="Q22" s="6">
        <f>'ranking-standaryzacja'!Q22</f>
        <v>30</v>
      </c>
      <c r="R22" s="6">
        <f>'ranking-standaryzacja'!R22</f>
        <v>34.5</v>
      </c>
      <c r="S22" s="6">
        <f>'ranking-standaryzacja'!S22</f>
        <v>0.23</v>
      </c>
      <c r="T22" s="5">
        <f>'ranking-standaryzacja'!T22</f>
        <v>27.3</v>
      </c>
      <c r="U22" s="5">
        <f>'ranking-standaryzacja'!U22</f>
        <v>25.8</v>
      </c>
      <c r="V22" s="6">
        <f>'ranking-standaryzacja'!V22</f>
        <v>442.83333333333331</v>
      </c>
    </row>
    <row r="23" spans="1:22" x14ac:dyDescent="0.2">
      <c r="A23" s="6" t="str">
        <f>'ranking-standaryzacja'!A23</f>
        <v>Portugalia</v>
      </c>
      <c r="B23" s="13">
        <f>'ranking-standaryzacja'!B23</f>
        <v>21</v>
      </c>
      <c r="C23" s="13">
        <f>'ranking-standaryzacja'!C23</f>
        <v>137.9</v>
      </c>
      <c r="D23" s="5">
        <f>'ranking-standaryzacja'!D23</f>
        <v>195</v>
      </c>
      <c r="E23" s="5">
        <f>'ranking-standaryzacja'!E23</f>
        <v>72.400000000000006</v>
      </c>
      <c r="F23" s="5">
        <f>'ranking-standaryzacja'!F23</f>
        <v>5.2</v>
      </c>
      <c r="G23" s="5">
        <f>'ranking-standaryzacja'!G23</f>
        <v>5.7</v>
      </c>
      <c r="H23" s="5">
        <f>'ranking-standaryzacja'!H23</f>
        <v>22.7</v>
      </c>
      <c r="I23" s="5">
        <f>'ranking-standaryzacja'!I23</f>
        <v>14</v>
      </c>
      <c r="J23" s="5">
        <f>'ranking-standaryzacja'!J23</f>
        <v>4</v>
      </c>
      <c r="K23" s="5">
        <f>'ranking-standaryzacja'!K23</f>
        <v>440</v>
      </c>
      <c r="L23" s="6">
        <f>'ranking-standaryzacja'!L23</f>
        <v>25.7</v>
      </c>
      <c r="M23" s="6">
        <f>'ranking-standaryzacja'!M23</f>
        <v>78</v>
      </c>
      <c r="N23" s="6">
        <f>'ranking-standaryzacja'!N23</f>
        <v>5.31</v>
      </c>
      <c r="O23" s="6">
        <f>'ranking-standaryzacja'!O23</f>
        <v>0.2475</v>
      </c>
      <c r="P23" s="6">
        <f>'ranking-standaryzacja'!P23</f>
        <v>2.21</v>
      </c>
      <c r="Q23" s="6">
        <f>'ranking-standaryzacja'!Q23</f>
        <v>81</v>
      </c>
      <c r="R23" s="6">
        <f>'ranking-standaryzacja'!R23</f>
        <v>1</v>
      </c>
      <c r="S23" s="6">
        <f>'ranking-standaryzacja'!S23</f>
        <v>0.09</v>
      </c>
      <c r="T23" s="5">
        <f>'ranking-standaryzacja'!T23</f>
        <v>38.1</v>
      </c>
      <c r="U23" s="5">
        <f>'ranking-standaryzacja'!U23</f>
        <v>27.5</v>
      </c>
      <c r="V23" s="6">
        <f>'ranking-standaryzacja'!V23</f>
        <v>95.699999999999989</v>
      </c>
    </row>
    <row r="24" spans="1:22" x14ac:dyDescent="0.2">
      <c r="A24" s="6" t="str">
        <f>'ranking-standaryzacja'!A24</f>
        <v>Rumunia</v>
      </c>
      <c r="B24" s="13">
        <f>'ranking-standaryzacja'!B24</f>
        <v>23</v>
      </c>
      <c r="C24" s="13">
        <f>'ranking-standaryzacja'!C24</f>
        <v>63.4</v>
      </c>
      <c r="D24" s="5">
        <f>'ranking-standaryzacja'!D24</f>
        <v>195</v>
      </c>
      <c r="E24" s="5">
        <f>'ranking-standaryzacja'!E24</f>
        <v>18.5</v>
      </c>
      <c r="F24" s="5">
        <f>'ranking-standaryzacja'!F24</f>
        <v>10.1</v>
      </c>
      <c r="G24" s="5">
        <f>'ranking-standaryzacja'!G24</f>
        <v>7.6</v>
      </c>
      <c r="H24" s="5">
        <f>'ranking-standaryzacja'!H24</f>
        <v>26.4</v>
      </c>
      <c r="I24" s="5">
        <f>'ranking-standaryzacja'!I24</f>
        <v>22.1</v>
      </c>
      <c r="J24" s="5">
        <f>'ranking-standaryzacja'!J24</f>
        <v>-2</v>
      </c>
      <c r="K24" s="5">
        <f>'ranking-standaryzacja'!K24</f>
        <v>254</v>
      </c>
      <c r="L24" s="6">
        <f>'ranking-standaryzacja'!L24</f>
        <v>23.9</v>
      </c>
      <c r="M24" s="6">
        <f>'ranking-standaryzacja'!M24</f>
        <v>27.9</v>
      </c>
      <c r="N24" s="6">
        <f>'ranking-standaryzacja'!N24</f>
        <v>2.06</v>
      </c>
      <c r="O24" s="6">
        <f>'ranking-standaryzacja'!O24</f>
        <v>0.83750000000000002</v>
      </c>
      <c r="P24" s="6">
        <f>'ranking-standaryzacja'!P24</f>
        <v>2</v>
      </c>
      <c r="Q24" s="6">
        <f>'ranking-standaryzacja'!Q24</f>
        <v>55</v>
      </c>
      <c r="R24" s="6">
        <f>'ranking-standaryzacja'!R24</f>
        <v>2</v>
      </c>
      <c r="S24" s="6">
        <f>'ranking-standaryzacja'!S24</f>
        <v>0.19</v>
      </c>
      <c r="T24" s="5">
        <f>'ranking-standaryzacja'!T24</f>
        <v>23.7</v>
      </c>
      <c r="U24" s="5">
        <f>'ranking-standaryzacja'!U24</f>
        <v>41.9</v>
      </c>
      <c r="V24" s="6">
        <f>'ranking-standaryzacja'!V24</f>
        <v>183.1</v>
      </c>
    </row>
    <row r="25" spans="1:22" x14ac:dyDescent="0.2">
      <c r="A25" s="6" t="str">
        <f>'ranking-standaryzacja'!A25</f>
        <v>Słowacja</v>
      </c>
      <c r="B25" s="13">
        <f>'ranking-standaryzacja'!B25</f>
        <v>30</v>
      </c>
      <c r="C25" s="13">
        <f>'ranking-standaryzacja'!C25</f>
        <v>150.9</v>
      </c>
      <c r="D25" s="5">
        <f>'ranking-standaryzacja'!D25</f>
        <v>0</v>
      </c>
      <c r="E25" s="5">
        <f>'ranking-standaryzacja'!E25</f>
        <v>59.2</v>
      </c>
      <c r="F25" s="5">
        <f>'ranking-standaryzacja'!F25</f>
        <v>10.5</v>
      </c>
      <c r="G25" s="5">
        <f>'ranking-standaryzacja'!G25</f>
        <v>6.8</v>
      </c>
      <c r="H25" s="5">
        <f>'ranking-standaryzacja'!H25</f>
        <v>15.1</v>
      </c>
      <c r="I25" s="5">
        <f>'ranking-standaryzacja'!I25</f>
        <v>11.4</v>
      </c>
      <c r="J25" s="5">
        <f>'ranking-standaryzacja'!J25</f>
        <v>-4</v>
      </c>
      <c r="K25" s="5">
        <f>'ranking-standaryzacja'!K25</f>
        <v>304</v>
      </c>
      <c r="L25" s="6">
        <f>'ranking-standaryzacja'!L25</f>
        <v>10.1</v>
      </c>
      <c r="M25" s="6">
        <f>'ranking-standaryzacja'!M25</f>
        <v>38.1</v>
      </c>
      <c r="N25" s="6">
        <f>'ranking-standaryzacja'!N25</f>
        <v>8.18</v>
      </c>
      <c r="O25" s="6">
        <f>'ranking-standaryzacja'!O25</f>
        <v>0.68714285714285706</v>
      </c>
      <c r="P25" s="6">
        <f>'ranking-standaryzacja'!P25</f>
        <v>1.72</v>
      </c>
      <c r="Q25" s="6">
        <f>'ranking-standaryzacja'!Q25</f>
        <v>42</v>
      </c>
      <c r="R25" s="6">
        <f>'ranking-standaryzacja'!R25</f>
        <v>1</v>
      </c>
      <c r="S25" s="6">
        <f>'ranking-standaryzacja'!S25</f>
        <v>0.17</v>
      </c>
      <c r="T25" s="5">
        <f>'ranking-standaryzacja'!T25</f>
        <v>33.700000000000003</v>
      </c>
      <c r="U25" s="5">
        <f>'ranking-standaryzacja'!U25</f>
        <v>19.8</v>
      </c>
      <c r="V25" s="6">
        <f>'ranking-standaryzacja'!V25</f>
        <v>144.01113543840199</v>
      </c>
    </row>
    <row r="26" spans="1:22" x14ac:dyDescent="0.2">
      <c r="A26" s="6" t="str">
        <f>'ranking-standaryzacja'!A26</f>
        <v>Słowenia</v>
      </c>
      <c r="B26" s="13">
        <f>'ranking-standaryzacja'!B26</f>
        <v>38</v>
      </c>
      <c r="C26" s="13">
        <f>'ranking-standaryzacja'!C26</f>
        <v>171.3</v>
      </c>
      <c r="D26" s="5">
        <f>'ranking-standaryzacja'!D26</f>
        <v>2</v>
      </c>
      <c r="E26" s="5">
        <f>'ranking-standaryzacja'!E26</f>
        <v>46.9</v>
      </c>
      <c r="F26" s="5">
        <f>'ranking-standaryzacja'!F26</f>
        <v>5.6</v>
      </c>
      <c r="G26" s="5">
        <f>'ranking-standaryzacja'!G26</f>
        <v>7.1</v>
      </c>
      <c r="H26" s="5">
        <f>'ranking-standaryzacja'!H26</f>
        <v>12.3</v>
      </c>
      <c r="I26" s="5">
        <f>'ranking-standaryzacja'!I26</f>
        <v>12.2</v>
      </c>
      <c r="J26" s="5">
        <f>'ranking-standaryzacja'!J26</f>
        <v>6</v>
      </c>
      <c r="K26" s="5">
        <f>'ranking-standaryzacja'!K26</f>
        <v>414</v>
      </c>
      <c r="L26" s="6">
        <f>'ranking-standaryzacja'!L26</f>
        <v>22.4</v>
      </c>
      <c r="M26" s="6">
        <f>'ranking-standaryzacja'!M26</f>
        <v>7.1</v>
      </c>
      <c r="N26" s="6">
        <f>'ranking-standaryzacja'!N26</f>
        <v>8.07</v>
      </c>
      <c r="O26" s="6">
        <f>'ranking-standaryzacja'!O26</f>
        <v>0.87428571428571433</v>
      </c>
      <c r="P26" s="6">
        <f>'ranking-standaryzacja'!P26</f>
        <v>3.94</v>
      </c>
      <c r="Q26" s="6">
        <f>'ranking-standaryzacja'!Q26</f>
        <v>71</v>
      </c>
      <c r="R26" s="6">
        <f>'ranking-standaryzacja'!R26</f>
        <v>2</v>
      </c>
      <c r="S26" s="6">
        <f>'ranking-standaryzacja'!S26</f>
        <v>0.34</v>
      </c>
      <c r="T26" s="5">
        <f>'ranking-standaryzacja'!T26</f>
        <v>21.6</v>
      </c>
      <c r="U26" s="5">
        <f>'ranking-standaryzacja'!U26</f>
        <v>20.399999999999999</v>
      </c>
      <c r="V26" s="6">
        <f>'ranking-standaryzacja'!V26</f>
        <v>23.3</v>
      </c>
    </row>
    <row r="27" spans="1:22" x14ac:dyDescent="0.2">
      <c r="A27" s="6" t="str">
        <f>'ranking-standaryzacja'!A27</f>
        <v>Szwecja</v>
      </c>
      <c r="B27" s="13">
        <f>'ranking-standaryzacja'!B27</f>
        <v>14</v>
      </c>
      <c r="C27" s="13">
        <f>'ranking-standaryzacja'!C27</f>
        <v>103.5</v>
      </c>
      <c r="D27" s="5">
        <f>'ranking-standaryzacja'!D27</f>
        <v>144</v>
      </c>
      <c r="E27" s="5">
        <f>'ranking-standaryzacja'!E27</f>
        <v>32</v>
      </c>
      <c r="F27" s="5">
        <f>'ranking-standaryzacja'!F27</f>
        <v>2.4</v>
      </c>
      <c r="G27" s="5">
        <f>'ranking-standaryzacja'!G27</f>
        <v>4.4000000000000004</v>
      </c>
      <c r="H27" s="5">
        <f>'ranking-standaryzacja'!H27</f>
        <v>12.9</v>
      </c>
      <c r="I27" s="5">
        <f>'ranking-standaryzacja'!I27</f>
        <v>22.6</v>
      </c>
      <c r="J27" s="5">
        <f>'ranking-standaryzacja'!J27</f>
        <v>1</v>
      </c>
      <c r="K27" s="5">
        <f>'ranking-standaryzacja'!K27</f>
        <v>451</v>
      </c>
      <c r="L27" s="6">
        <f>'ranking-standaryzacja'!L27</f>
        <v>52</v>
      </c>
      <c r="M27" s="6">
        <f>'ranking-standaryzacja'!M27</f>
        <v>9.3000000000000007</v>
      </c>
      <c r="N27" s="6">
        <f>'ranking-standaryzacja'!N27</f>
        <v>16.5</v>
      </c>
      <c r="O27" s="6">
        <f>'ranking-standaryzacja'!O27</f>
        <v>0.34999999999999992</v>
      </c>
      <c r="P27" s="6">
        <f>'ranking-standaryzacja'!P27</f>
        <v>2.36</v>
      </c>
      <c r="Q27" s="6">
        <f>'ranking-standaryzacja'!Q27</f>
        <v>140</v>
      </c>
      <c r="R27" s="6">
        <f>'ranking-standaryzacja'!R27</f>
        <v>7.75</v>
      </c>
      <c r="S27" s="6">
        <f>'ranking-standaryzacja'!S27</f>
        <v>0.12</v>
      </c>
      <c r="T27" s="5">
        <f>'ranking-standaryzacja'!T27</f>
        <v>23.6</v>
      </c>
      <c r="U27" s="5">
        <f>'ranking-standaryzacja'!U27</f>
        <v>18.3</v>
      </c>
      <c r="V27" s="6">
        <f>'ranking-standaryzacja'!V27</f>
        <v>72</v>
      </c>
    </row>
    <row r="28" spans="1:22" x14ac:dyDescent="0.2">
      <c r="A28" s="6" t="str">
        <f>'ranking-standaryzacja'!A28</f>
        <v>Węgry</v>
      </c>
      <c r="B28" s="13">
        <f>'ranking-standaryzacja'!B28</f>
        <v>21</v>
      </c>
      <c r="C28" s="13">
        <f>'ranking-standaryzacja'!C28</f>
        <v>152.80000000000001</v>
      </c>
      <c r="D28" s="5">
        <f>'ranking-standaryzacja'!D28</f>
        <v>618</v>
      </c>
      <c r="E28" s="5">
        <f>'ranking-standaryzacja'!E28</f>
        <v>49.6</v>
      </c>
      <c r="F28" s="5">
        <f>'ranking-standaryzacja'!F28</f>
        <v>3.2</v>
      </c>
      <c r="G28" s="5">
        <f>'ranking-standaryzacja'!G28</f>
        <v>7.7</v>
      </c>
      <c r="H28" s="5">
        <f>'ranking-standaryzacja'!H28</f>
        <v>12.8</v>
      </c>
      <c r="I28" s="5">
        <f>'ranking-standaryzacja'!I28</f>
        <v>10</v>
      </c>
      <c r="J28" s="5">
        <f>'ranking-standaryzacja'!J28</f>
        <v>-1</v>
      </c>
      <c r="K28" s="5">
        <f>'ranking-standaryzacja'!K28</f>
        <v>378</v>
      </c>
      <c r="L28" s="6">
        <f>'ranking-standaryzacja'!L28</f>
        <v>16.2</v>
      </c>
      <c r="M28" s="6">
        <f>'ranking-standaryzacja'!M28</f>
        <v>87.4</v>
      </c>
      <c r="N28" s="6">
        <f>'ranking-standaryzacja'!N28</f>
        <v>2.4500000000000002</v>
      </c>
      <c r="O28" s="6">
        <f>'ranking-standaryzacja'!O28</f>
        <v>0.59714285714285709</v>
      </c>
      <c r="P28" s="6">
        <f>'ranking-standaryzacja'!P28</f>
        <v>2.66</v>
      </c>
      <c r="Q28" s="6">
        <f>'ranking-standaryzacja'!Q28</f>
        <v>58</v>
      </c>
      <c r="R28" s="6">
        <f>'ranking-standaryzacja'!R28</f>
        <v>2</v>
      </c>
      <c r="S28" s="6">
        <f>'ranking-standaryzacja'!S28</f>
        <v>0.21</v>
      </c>
      <c r="T28" s="5">
        <f>'ranking-standaryzacja'!T28</f>
        <v>26.6</v>
      </c>
      <c r="U28" s="5">
        <f>'ranking-standaryzacja'!U28</f>
        <v>34.799999999999997</v>
      </c>
      <c r="V28" s="6">
        <f>'ranking-standaryzacja'!V28</f>
        <v>144.12425003756678</v>
      </c>
    </row>
    <row r="29" spans="1:22" x14ac:dyDescent="0.2">
      <c r="A29" s="6" t="str">
        <f>'ranking-standaryzacja'!A29</f>
        <v>Wielka Brytania</v>
      </c>
      <c r="B29" s="13">
        <f>'ranking-standaryzacja'!B29</f>
        <v>9</v>
      </c>
      <c r="C29" s="13">
        <f>'ranking-standaryzacja'!C29</f>
        <v>160.30000000000001</v>
      </c>
      <c r="D29" s="5">
        <f>'ranking-standaryzacja'!D29</f>
        <v>231.76190476190473</v>
      </c>
      <c r="E29" s="5">
        <f>'ranking-standaryzacja'!E29</f>
        <v>47.1</v>
      </c>
      <c r="F29" s="5">
        <f>'ranking-standaryzacja'!F29</f>
        <v>5.9</v>
      </c>
      <c r="G29" s="5">
        <f>'ranking-standaryzacja'!G29</f>
        <v>2.2999999999999998</v>
      </c>
      <c r="H29" s="5">
        <f>'ranking-standaryzacja'!H29</f>
        <v>17</v>
      </c>
      <c r="I29" s="5">
        <f>'ranking-standaryzacja'!I29</f>
        <v>8.9</v>
      </c>
      <c r="J29" s="5">
        <f>'ranking-standaryzacja'!J29</f>
        <v>-0.54545454545454541</v>
      </c>
      <c r="K29" s="5">
        <f>'ranking-standaryzacja'!K29</f>
        <v>482</v>
      </c>
      <c r="L29" s="6">
        <f>'ranking-standaryzacja'!L29</f>
        <v>5.7</v>
      </c>
      <c r="M29" s="6">
        <f>'ranking-standaryzacja'!M29</f>
        <v>108.5</v>
      </c>
      <c r="N29" s="6">
        <f>'ranking-standaryzacja'!N29</f>
        <v>3.24</v>
      </c>
      <c r="O29" s="6">
        <f>'ranking-standaryzacja'!O29</f>
        <v>0.25285714285714284</v>
      </c>
      <c r="P29" s="6">
        <f>'ranking-standaryzacja'!P29</f>
        <v>2.46</v>
      </c>
      <c r="Q29" s="6">
        <f>'ranking-standaryzacja'!Q29</f>
        <v>130</v>
      </c>
      <c r="R29" s="6">
        <f>'ranking-standaryzacja'!R29</f>
        <v>24</v>
      </c>
      <c r="S29" s="6">
        <f>'ranking-standaryzacja'!S29</f>
        <v>0.13</v>
      </c>
      <c r="T29" s="5">
        <f>'ranking-standaryzacja'!T29</f>
        <v>20.7</v>
      </c>
      <c r="U29" s="5">
        <f>'ranking-standaryzacja'!U29</f>
        <v>24.8</v>
      </c>
      <c r="V29" s="6">
        <f>'ranking-standaryzacja'!V29</f>
        <v>325.20000000000005</v>
      </c>
    </row>
    <row r="30" spans="1:22" x14ac:dyDescent="0.2">
      <c r="A30" s="6" t="str">
        <f>'ranking-standaryzacja'!A30</f>
        <v>Włochy</v>
      </c>
      <c r="B30" s="13">
        <f>'ranking-standaryzacja'!B30</f>
        <v>19</v>
      </c>
      <c r="C30" s="13">
        <f>'ranking-standaryzacja'!C30</f>
        <v>188.8</v>
      </c>
      <c r="D30" s="5">
        <f>'ranking-standaryzacja'!D30</f>
        <v>177</v>
      </c>
      <c r="E30" s="5">
        <f>'ranking-standaryzacja'!E30</f>
        <v>76.8</v>
      </c>
      <c r="F30" s="5">
        <f>'ranking-standaryzacja'!F30</f>
        <v>2.4</v>
      </c>
      <c r="G30" s="5">
        <f>'ranking-standaryzacja'!G30</f>
        <v>3.1</v>
      </c>
      <c r="H30" s="5">
        <f>'ranking-standaryzacja'!H30</f>
        <v>18.100000000000001</v>
      </c>
      <c r="I30" s="5">
        <f>'ranking-standaryzacja'!I30</f>
        <v>8.3000000000000007</v>
      </c>
      <c r="J30" s="5">
        <f>'ranking-standaryzacja'!J30</f>
        <v>-2</v>
      </c>
      <c r="K30" s="5">
        <f>'ranking-standaryzacja'!K30</f>
        <v>491</v>
      </c>
      <c r="L30" s="6">
        <f>'ranking-standaryzacja'!L30</f>
        <v>16.7</v>
      </c>
      <c r="M30" s="6">
        <f>'ranking-standaryzacja'!M30</f>
        <v>75.8</v>
      </c>
      <c r="N30" s="6">
        <f>'ranking-standaryzacja'!N30</f>
        <v>10.6</v>
      </c>
      <c r="O30" s="6">
        <f>'ranking-standaryzacja'!O30</f>
        <v>0.76333333333333331</v>
      </c>
      <c r="P30" s="6">
        <f>'ranking-standaryzacja'!P30</f>
        <v>3.45</v>
      </c>
      <c r="Q30" s="6">
        <f>'ranking-standaryzacja'!Q30</f>
        <v>97</v>
      </c>
      <c r="R30" s="6">
        <f>'ranking-standaryzacja'!R30</f>
        <v>34.92</v>
      </c>
      <c r="S30" s="6">
        <f>'ranking-standaryzacja'!S30</f>
        <v>0.18</v>
      </c>
      <c r="T30" s="5">
        <f>'ranking-standaryzacja'!T30</f>
        <v>40</v>
      </c>
      <c r="U30" s="5">
        <f>'ranking-standaryzacja'!U30</f>
        <v>28.5</v>
      </c>
      <c r="V30" s="6">
        <f>'ranking-standaryzacja'!V30</f>
        <v>144.2523062613476</v>
      </c>
    </row>
    <row r="31" spans="1:22" x14ac:dyDescent="0.2">
      <c r="A31" s="6" t="s">
        <v>28</v>
      </c>
      <c r="B31" s="13">
        <f t="shared" ref="B31:V31" si="0">AVERAGE(B3:B30)</f>
        <v>19.25</v>
      </c>
      <c r="C31" s="13">
        <f t="shared" si="0"/>
        <v>135.50714285714292</v>
      </c>
      <c r="D31" s="5">
        <f t="shared" si="0"/>
        <v>219.44897959183672</v>
      </c>
      <c r="E31" s="5">
        <f t="shared" si="0"/>
        <v>55.06428571428571</v>
      </c>
      <c r="F31" s="5">
        <f t="shared" si="0"/>
        <v>8.0821428571428573</v>
      </c>
      <c r="G31" s="5">
        <f t="shared" si="0"/>
        <v>5.5785714285714283</v>
      </c>
      <c r="H31" s="5">
        <f t="shared" si="0"/>
        <v>17.37857142857143</v>
      </c>
      <c r="I31" s="5">
        <f t="shared" si="0"/>
        <v>16.139285714285716</v>
      </c>
      <c r="J31" s="5">
        <f t="shared" si="0"/>
        <v>3.2305194805194803</v>
      </c>
      <c r="K31" s="5">
        <f t="shared" si="0"/>
        <v>465.03571428571428</v>
      </c>
      <c r="L31" s="6">
        <f t="shared" si="0"/>
        <v>18.532142857142855</v>
      </c>
      <c r="M31" s="6">
        <f t="shared" si="0"/>
        <v>46.967857142857142</v>
      </c>
      <c r="N31" s="6">
        <f t="shared" si="0"/>
        <v>6.5675000000000008</v>
      </c>
      <c r="O31" s="6">
        <f t="shared" si="0"/>
        <v>0.48482227891156471</v>
      </c>
      <c r="P31" s="6">
        <f t="shared" si="0"/>
        <v>2.6103571428571426</v>
      </c>
      <c r="Q31" s="6">
        <f t="shared" si="0"/>
        <v>82.535714285714292</v>
      </c>
      <c r="R31" s="6">
        <f t="shared" si="0"/>
        <v>12.992142857142857</v>
      </c>
      <c r="S31" s="6">
        <f t="shared" si="0"/>
        <v>0.20107142857142857</v>
      </c>
      <c r="T31" s="5">
        <f t="shared" si="0"/>
        <v>26.375000000000004</v>
      </c>
      <c r="U31" s="5">
        <f t="shared" si="0"/>
        <v>25.55714285714285</v>
      </c>
      <c r="V31" s="6">
        <f t="shared" si="0"/>
        <v>144.09775805340547</v>
      </c>
    </row>
    <row r="32" spans="1:22" x14ac:dyDescent="0.2">
      <c r="A32" s="6" t="s">
        <v>31</v>
      </c>
      <c r="B32" s="13">
        <f t="shared" ref="B32:V32" si="1">ABS(B31)</f>
        <v>19.25</v>
      </c>
      <c r="C32" s="13">
        <f t="shared" si="1"/>
        <v>135.50714285714292</v>
      </c>
      <c r="D32" s="5">
        <f t="shared" si="1"/>
        <v>219.44897959183672</v>
      </c>
      <c r="E32" s="5">
        <f t="shared" si="1"/>
        <v>55.06428571428571</v>
      </c>
      <c r="F32" s="5">
        <f t="shared" si="1"/>
        <v>8.0821428571428573</v>
      </c>
      <c r="G32" s="5">
        <f t="shared" si="1"/>
        <v>5.5785714285714283</v>
      </c>
      <c r="H32" s="5">
        <f t="shared" si="1"/>
        <v>17.37857142857143</v>
      </c>
      <c r="I32" s="5">
        <f t="shared" si="1"/>
        <v>16.139285714285716</v>
      </c>
      <c r="J32" s="5">
        <f t="shared" si="1"/>
        <v>3.2305194805194803</v>
      </c>
      <c r="K32" s="5">
        <f t="shared" si="1"/>
        <v>465.03571428571428</v>
      </c>
      <c r="L32" s="6">
        <f t="shared" si="1"/>
        <v>18.532142857142855</v>
      </c>
      <c r="M32" s="6">
        <f t="shared" si="1"/>
        <v>46.967857142857142</v>
      </c>
      <c r="N32" s="6">
        <f t="shared" si="1"/>
        <v>6.5675000000000008</v>
      </c>
      <c r="O32" s="6">
        <f t="shared" si="1"/>
        <v>0.48482227891156471</v>
      </c>
      <c r="P32" s="6">
        <f t="shared" si="1"/>
        <v>2.6103571428571426</v>
      </c>
      <c r="Q32" s="6">
        <f t="shared" si="1"/>
        <v>82.535714285714292</v>
      </c>
      <c r="R32" s="6">
        <f t="shared" si="1"/>
        <v>12.992142857142857</v>
      </c>
      <c r="S32" s="6">
        <f t="shared" si="1"/>
        <v>0.20107142857142857</v>
      </c>
      <c r="T32" s="5">
        <f t="shared" si="1"/>
        <v>26.375000000000004</v>
      </c>
      <c r="U32" s="5">
        <f t="shared" si="1"/>
        <v>25.55714285714285</v>
      </c>
      <c r="V32" s="6">
        <f t="shared" si="1"/>
        <v>144.09775805340547</v>
      </c>
    </row>
    <row r="33" spans="1:27" x14ac:dyDescent="0.2">
      <c r="A33" s="6" t="s">
        <v>29</v>
      </c>
      <c r="B33" s="13">
        <f t="shared" ref="B33:V33" si="2">STDEV(B3:B30)</f>
        <v>8.3249958291614519</v>
      </c>
      <c r="C33" s="13">
        <f t="shared" si="2"/>
        <v>31.649210727639389</v>
      </c>
      <c r="D33" s="5">
        <f t="shared" si="2"/>
        <v>219.33937453382708</v>
      </c>
      <c r="E33" s="5">
        <f t="shared" si="2"/>
        <v>25.748947684872615</v>
      </c>
      <c r="F33" s="5">
        <f t="shared" si="2"/>
        <v>7.1799130073874036</v>
      </c>
      <c r="G33" s="5">
        <f t="shared" si="2"/>
        <v>2.7552451182019473</v>
      </c>
      <c r="H33" s="5">
        <f t="shared" si="2"/>
        <v>5.7075880060285433</v>
      </c>
      <c r="I33" s="5">
        <f t="shared" si="2"/>
        <v>6.7829491720710458</v>
      </c>
      <c r="J33" s="5">
        <f t="shared" si="2"/>
        <v>8.4263307542679993</v>
      </c>
      <c r="K33" s="5">
        <f t="shared" si="2"/>
        <v>122.72929625289215</v>
      </c>
      <c r="L33" s="6">
        <f t="shared" si="2"/>
        <v>11.704100375871082</v>
      </c>
      <c r="M33" s="6">
        <f t="shared" si="2"/>
        <v>55.428920473591461</v>
      </c>
      <c r="N33" s="6">
        <f t="shared" si="2"/>
        <v>4.7880434610793969</v>
      </c>
      <c r="O33" s="6">
        <f t="shared" si="2"/>
        <v>0.22489169675201323</v>
      </c>
      <c r="P33" s="6">
        <f t="shared" si="2"/>
        <v>0.65018790527763104</v>
      </c>
      <c r="Q33" s="6">
        <f t="shared" si="2"/>
        <v>35.901596109011692</v>
      </c>
      <c r="R33" s="6">
        <f t="shared" si="2"/>
        <v>20.649144607365049</v>
      </c>
      <c r="S33" s="6">
        <f t="shared" si="2"/>
        <v>9.5193342659938507E-2</v>
      </c>
      <c r="T33" s="5">
        <f t="shared" si="2"/>
        <v>12.840405699140444</v>
      </c>
      <c r="U33" s="5">
        <f t="shared" si="2"/>
        <v>8.1817515362579076</v>
      </c>
      <c r="V33" s="6">
        <f t="shared" si="2"/>
        <v>125.50436787050155</v>
      </c>
    </row>
    <row r="34" spans="1:27" x14ac:dyDescent="0.2">
      <c r="A34" s="6" t="s">
        <v>30</v>
      </c>
      <c r="B34" s="13">
        <f t="shared" ref="B34:V34" si="3">B33/B32*100</f>
        <v>43.246731580059489</v>
      </c>
      <c r="C34" s="13">
        <f t="shared" si="3"/>
        <v>23.356119877020255</v>
      </c>
      <c r="D34" s="5">
        <f t="shared" si="3"/>
        <v>99.950054423486733</v>
      </c>
      <c r="E34" s="5">
        <f t="shared" si="3"/>
        <v>46.761612088236689</v>
      </c>
      <c r="F34" s="5">
        <f t="shared" si="3"/>
        <v>88.8367495390399</v>
      </c>
      <c r="G34" s="5">
        <f t="shared" si="3"/>
        <v>49.389797253299953</v>
      </c>
      <c r="H34" s="5">
        <f t="shared" si="3"/>
        <v>32.84267656572117</v>
      </c>
      <c r="I34" s="5">
        <f t="shared" si="3"/>
        <v>42.027567341887426</v>
      </c>
      <c r="J34" s="5">
        <f t="shared" si="3"/>
        <v>260.8351630466878</v>
      </c>
      <c r="K34" s="5">
        <f t="shared" si="3"/>
        <v>26.391370056685204</v>
      </c>
      <c r="L34" s="6">
        <f t="shared" si="3"/>
        <v>63.155677495546414</v>
      </c>
      <c r="M34" s="6">
        <f t="shared" si="3"/>
        <v>118.01458240898495</v>
      </c>
      <c r="N34" s="6">
        <f t="shared" si="3"/>
        <v>72.90511550939317</v>
      </c>
      <c r="O34" s="6">
        <f t="shared" si="3"/>
        <v>46.386419629250412</v>
      </c>
      <c r="P34" s="6">
        <f t="shared" si="3"/>
        <v>24.908005674885306</v>
      </c>
      <c r="Q34" s="6">
        <f t="shared" si="3"/>
        <v>43.498255778984309</v>
      </c>
      <c r="R34" s="6">
        <f t="shared" si="3"/>
        <v>158.93563390131985</v>
      </c>
      <c r="S34" s="6">
        <f t="shared" si="3"/>
        <v>47.343047859294465</v>
      </c>
      <c r="T34" s="5">
        <f t="shared" si="3"/>
        <v>48.68400265076945</v>
      </c>
      <c r="U34" s="5">
        <f t="shared" si="3"/>
        <v>32.013561069762645</v>
      </c>
      <c r="V34" s="6">
        <f t="shared" si="3"/>
        <v>87.096683228053536</v>
      </c>
    </row>
    <row r="35" spans="1:27" x14ac:dyDescent="0.2">
      <c r="A35" s="6" t="s">
        <v>33</v>
      </c>
      <c r="B35" s="13">
        <f t="shared" ref="B35:V35" si="4">MAX(B3:B30)</f>
        <v>38</v>
      </c>
      <c r="C35" s="13">
        <f t="shared" si="4"/>
        <v>209.2</v>
      </c>
      <c r="D35" s="5">
        <f t="shared" si="4"/>
        <v>904</v>
      </c>
      <c r="E35" s="5">
        <f t="shared" si="4"/>
        <v>104.1</v>
      </c>
      <c r="F35" s="5">
        <f t="shared" si="4"/>
        <v>27.7</v>
      </c>
      <c r="G35" s="5">
        <f t="shared" si="4"/>
        <v>13.3</v>
      </c>
      <c r="H35" s="5">
        <f t="shared" si="4"/>
        <v>31.2</v>
      </c>
      <c r="I35" s="5">
        <f t="shared" si="4"/>
        <v>37.299999999999997</v>
      </c>
      <c r="J35" s="5">
        <f t="shared" si="4"/>
        <v>30</v>
      </c>
      <c r="K35" s="5">
        <f t="shared" si="4"/>
        <v>790</v>
      </c>
      <c r="L35" s="6">
        <f t="shared" si="4"/>
        <v>52</v>
      </c>
      <c r="M35" s="6">
        <f t="shared" si="4"/>
        <v>235.8</v>
      </c>
      <c r="N35" s="6">
        <f t="shared" si="4"/>
        <v>18.399999999999999</v>
      </c>
      <c r="O35" s="6">
        <f t="shared" si="4"/>
        <v>0.88375000000000015</v>
      </c>
      <c r="P35" s="6">
        <f t="shared" si="4"/>
        <v>4.1399999999999997</v>
      </c>
      <c r="Q35" s="6">
        <f t="shared" si="4"/>
        <v>140</v>
      </c>
      <c r="R35" s="6">
        <f t="shared" si="4"/>
        <v>92.65</v>
      </c>
      <c r="S35" s="6">
        <f t="shared" si="4"/>
        <v>0.42</v>
      </c>
      <c r="T35" s="5">
        <f t="shared" si="4"/>
        <v>58.3</v>
      </c>
      <c r="U35" s="5">
        <f t="shared" si="4"/>
        <v>48</v>
      </c>
      <c r="V35" s="6">
        <f t="shared" si="4"/>
        <v>444.2</v>
      </c>
    </row>
    <row r="36" spans="1:27" x14ac:dyDescent="0.2">
      <c r="A36" s="6" t="s">
        <v>34</v>
      </c>
      <c r="B36" s="13">
        <f t="shared" ref="B36:V36" si="5">MIN(B3:B30)</f>
        <v>8</v>
      </c>
      <c r="C36" s="13">
        <f t="shared" si="5"/>
        <v>63.4</v>
      </c>
      <c r="D36" s="5">
        <f t="shared" si="5"/>
        <v>0</v>
      </c>
      <c r="E36" s="5">
        <f t="shared" si="5"/>
        <v>11.9</v>
      </c>
      <c r="F36" s="5">
        <f t="shared" si="5"/>
        <v>1.8</v>
      </c>
      <c r="G36" s="5">
        <f t="shared" si="5"/>
        <v>1.6</v>
      </c>
      <c r="H36" s="5">
        <f t="shared" si="5"/>
        <v>9.4</v>
      </c>
      <c r="I36" s="5">
        <f t="shared" si="5"/>
        <v>8.3000000000000007</v>
      </c>
      <c r="J36" s="5">
        <f t="shared" si="5"/>
        <v>-9</v>
      </c>
      <c r="K36" s="5">
        <f t="shared" si="5"/>
        <v>254</v>
      </c>
      <c r="L36" s="6">
        <f t="shared" si="5"/>
        <v>3.5</v>
      </c>
      <c r="M36" s="6">
        <f t="shared" si="5"/>
        <v>0.1</v>
      </c>
      <c r="N36" s="6">
        <f t="shared" si="5"/>
        <v>0.06</v>
      </c>
      <c r="O36" s="6">
        <f t="shared" si="5"/>
        <v>0.14000000000000001</v>
      </c>
      <c r="P36" s="6">
        <f t="shared" si="5"/>
        <v>1.68</v>
      </c>
      <c r="Q36" s="6">
        <f t="shared" si="5"/>
        <v>20</v>
      </c>
      <c r="R36" s="6">
        <f t="shared" si="5"/>
        <v>0</v>
      </c>
      <c r="S36" s="6">
        <f t="shared" si="5"/>
        <v>7.0000000000000007E-2</v>
      </c>
      <c r="T36" s="5">
        <f t="shared" si="5"/>
        <v>7.8</v>
      </c>
      <c r="U36" s="5">
        <f t="shared" si="5"/>
        <v>14.6</v>
      </c>
      <c r="V36" s="6">
        <f t="shared" si="5"/>
        <v>9.64</v>
      </c>
    </row>
    <row r="42" spans="1:27" x14ac:dyDescent="0.2">
      <c r="B42" s="13" t="s">
        <v>35</v>
      </c>
      <c r="C42" s="13" t="s">
        <v>36</v>
      </c>
      <c r="D42" s="5" t="s">
        <v>133</v>
      </c>
      <c r="E42" s="5" t="s">
        <v>37</v>
      </c>
      <c r="F42" s="5" t="s">
        <v>38</v>
      </c>
      <c r="G42" s="5" t="s">
        <v>39</v>
      </c>
      <c r="H42" s="5" t="s">
        <v>40</v>
      </c>
      <c r="I42" s="5" t="s">
        <v>41</v>
      </c>
      <c r="J42" s="5" t="s">
        <v>42</v>
      </c>
      <c r="K42" s="5" t="s">
        <v>43</v>
      </c>
      <c r="L42" s="6" t="s">
        <v>44</v>
      </c>
      <c r="M42" s="6" t="s">
        <v>45</v>
      </c>
      <c r="N42" s="6" t="s">
        <v>46</v>
      </c>
      <c r="O42" s="6" t="s">
        <v>47</v>
      </c>
      <c r="P42" s="6" t="s">
        <v>48</v>
      </c>
      <c r="Q42" s="6" t="s">
        <v>49</v>
      </c>
      <c r="R42" s="6" t="s">
        <v>50</v>
      </c>
      <c r="S42" s="6" t="s">
        <v>51</v>
      </c>
      <c r="T42" s="5" t="s">
        <v>52</v>
      </c>
      <c r="U42" s="5" t="s">
        <v>53</v>
      </c>
      <c r="V42" s="6" t="s">
        <v>54</v>
      </c>
      <c r="Y42" s="6">
        <f>'ranking-standaryzacja'!Y41</f>
        <v>21</v>
      </c>
    </row>
    <row r="43" spans="1:27" x14ac:dyDescent="0.2">
      <c r="B43" s="13" t="e">
        <f>B1</f>
        <v>#REF!</v>
      </c>
      <c r="C43" s="13" t="e">
        <f t="shared" ref="C43:V43" si="6">C1</f>
        <v>#REF!</v>
      </c>
      <c r="D43" s="5" t="e">
        <f t="shared" si="6"/>
        <v>#REF!</v>
      </c>
      <c r="E43" s="5" t="e">
        <f t="shared" si="6"/>
        <v>#REF!</v>
      </c>
      <c r="F43" s="5" t="e">
        <f t="shared" si="6"/>
        <v>#REF!</v>
      </c>
      <c r="G43" s="5" t="e">
        <f t="shared" si="6"/>
        <v>#REF!</v>
      </c>
      <c r="H43" s="5" t="e">
        <f t="shared" si="6"/>
        <v>#REF!</v>
      </c>
      <c r="I43" s="5" t="e">
        <f t="shared" si="6"/>
        <v>#REF!</v>
      </c>
      <c r="J43" s="5" t="e">
        <f t="shared" si="6"/>
        <v>#REF!</v>
      </c>
      <c r="K43" s="5" t="e">
        <f t="shared" si="6"/>
        <v>#REF!</v>
      </c>
      <c r="L43" s="6" t="e">
        <f t="shared" si="6"/>
        <v>#REF!</v>
      </c>
      <c r="M43" s="6" t="e">
        <f t="shared" si="6"/>
        <v>#REF!</v>
      </c>
      <c r="N43" s="6" t="e">
        <f t="shared" si="6"/>
        <v>#REF!</v>
      </c>
      <c r="O43" s="6" t="e">
        <f t="shared" si="6"/>
        <v>#REF!</v>
      </c>
      <c r="P43" s="6" t="e">
        <f t="shared" si="6"/>
        <v>#REF!</v>
      </c>
      <c r="Q43" s="6" t="e">
        <f t="shared" si="6"/>
        <v>#REF!</v>
      </c>
      <c r="R43" s="6" t="e">
        <f t="shared" si="6"/>
        <v>#REF!</v>
      </c>
      <c r="S43" s="6" t="e">
        <f t="shared" si="6"/>
        <v>#REF!</v>
      </c>
      <c r="T43" s="5" t="e">
        <f t="shared" si="6"/>
        <v>#REF!</v>
      </c>
      <c r="U43" s="5" t="e">
        <f t="shared" si="6"/>
        <v>#REF!</v>
      </c>
      <c r="V43" s="6" t="e">
        <f t="shared" si="6"/>
        <v>#REF!</v>
      </c>
      <c r="X43" s="6" t="s">
        <v>32</v>
      </c>
      <c r="Y43" s="6" t="s">
        <v>55</v>
      </c>
      <c r="Z43" s="6" t="s">
        <v>122</v>
      </c>
      <c r="AA43" s="6" t="s">
        <v>125</v>
      </c>
    </row>
    <row r="44" spans="1:27" x14ac:dyDescent="0.2">
      <c r="A44" s="6" t="str">
        <f>A3</f>
        <v>Austria</v>
      </c>
      <c r="B44" s="13">
        <f>(B3-$B$36)/($B$35-$B$36)</f>
        <v>0.23333333333333334</v>
      </c>
      <c r="C44" s="13">
        <f>(C3-$C$36)/($C$35-$C$36)</f>
        <v>0.44581618655692734</v>
      </c>
      <c r="D44" s="5">
        <f>($D$35-D3)/($D$35-$D$36)</f>
        <v>0.6415929203539823</v>
      </c>
      <c r="E44" s="5">
        <f>($E$35-E3)/($E$35-$E$36)</f>
        <v>0.46420824295010849</v>
      </c>
      <c r="F44" s="5">
        <f>($F$35-F3)/($F$35-$F$36)</f>
        <v>1</v>
      </c>
      <c r="G44" s="5">
        <f>($G$35-G3)/($G$35-$G$36)</f>
        <v>0.80341880341880334</v>
      </c>
      <c r="H44" s="5">
        <f>($H$35-H3)/($H$35-$H$36)</f>
        <v>0.56422018348623859</v>
      </c>
      <c r="I44" s="5">
        <f>($I$35-I3)/($I$35-$I$36)</f>
        <v>0.57586206896551717</v>
      </c>
      <c r="J44" s="5">
        <f>($J$35-J3)/($J$35-$J$36)</f>
        <v>0.66666666666666663</v>
      </c>
      <c r="K44" s="5">
        <f>($K$35-K3)/($K$35-$K$36)</f>
        <v>0.39552238805970147</v>
      </c>
      <c r="L44" s="6">
        <f>(L3-$L$36)/($L$35-$L$36)</f>
        <v>0.59587628865979381</v>
      </c>
      <c r="M44" s="6">
        <f>(M3-$M$36)/($M$35-$M$36)</f>
        <v>0.12303775986423418</v>
      </c>
      <c r="N44" s="6">
        <f>(N3-$N$36)/($N$35-$N$36)</f>
        <v>1</v>
      </c>
      <c r="O44" s="6">
        <f>(O3-$O$36)/($O$35-$O$36)</f>
        <v>0.22472989195678261</v>
      </c>
      <c r="P44" s="6">
        <f>(P3-$P$36)/($P$35-$P$36)</f>
        <v>0.28455284552845528</v>
      </c>
      <c r="Q44" s="6">
        <f>(Q3-$Q$36)/($Q$35-$Q$36)</f>
        <v>0.72499999999999998</v>
      </c>
      <c r="R44" s="6">
        <f>(R3-$R$36)/($R$35-$R$36)</f>
        <v>0.10793308148947652</v>
      </c>
      <c r="S44" s="6">
        <f>(S3-$S$36)/($S$35-$S$36)</f>
        <v>0.17142857142857143</v>
      </c>
      <c r="T44" s="5">
        <f>($T$35-T3)/($T$35-$T$36)</f>
        <v>0.96237623762376223</v>
      </c>
      <c r="U44" s="5">
        <f>($U$35-U3)/($U$35-$U$36)</f>
        <v>0.87425149700598803</v>
      </c>
      <c r="V44" s="6">
        <f>(V3-$V$36)/($V$35-$V$36)</f>
        <v>0.39778166421207661</v>
      </c>
      <c r="X44" s="6">
        <f t="shared" ref="X44:X71" si="7">SUM(B44:V44)</f>
        <v>11.257608631560416</v>
      </c>
      <c r="Y44" s="6">
        <f>X44/$Y$42</f>
        <v>0.53607660150287695</v>
      </c>
      <c r="Z44" s="6">
        <f>Y44-$Y$73</f>
        <v>0.18898793007751663</v>
      </c>
      <c r="AA44" s="6">
        <f>Z44/$Z$74</f>
        <v>0.65419863509693654</v>
      </c>
    </row>
    <row r="45" spans="1:27" x14ac:dyDescent="0.2">
      <c r="A45" s="6" t="str">
        <f t="shared" ref="A45:A71" si="8">A4</f>
        <v>Belgia</v>
      </c>
      <c r="B45" s="13">
        <f t="shared" ref="B45:B71" si="9">(B4-$B$36)/($B$35-$B$36)</f>
        <v>0.16666666666666666</v>
      </c>
      <c r="C45" s="13">
        <f t="shared" ref="C45:C71" si="10">(C4-$C$36)/($C$35-$C$36)</f>
        <v>0.39711934156378603</v>
      </c>
      <c r="D45" s="5">
        <f t="shared" ref="D45:D71" si="11">($D$35-D4)/($D$35-$D$36)</f>
        <v>0.7436262115465655</v>
      </c>
      <c r="E45" s="5">
        <f t="shared" ref="E45:E71" si="12">($E$35-E4)/($E$35-$E$36)</f>
        <v>0.28958785249457691</v>
      </c>
      <c r="F45" s="5">
        <f t="shared" ref="F45:F71" si="13">($F$35-F4)/($F$35-$F$36)</f>
        <v>0.91505791505791512</v>
      </c>
      <c r="G45" s="5">
        <f t="shared" ref="G45:G71" si="14">($G$35-G4)/($G$35-$G$36)</f>
        <v>0.81196581196581186</v>
      </c>
      <c r="H45" s="5">
        <f t="shared" ref="H45:H71" si="15">($H$35-H4)/($H$35-$H$36)</f>
        <v>0.62844036697247707</v>
      </c>
      <c r="I45" s="5">
        <f t="shared" ref="I45:I71" si="16">($I$35-I4)/($I$35-$I$36)</f>
        <v>0.8172413793103448</v>
      </c>
      <c r="J45" s="5">
        <f t="shared" ref="J45:J71" si="17">($J$35-J4)/($J$35-$J$36)</f>
        <v>0.61538461538461542</v>
      </c>
      <c r="K45" s="5">
        <f t="shared" ref="K45:K71" si="18">($K$35-K4)/($K$35-$K$36)</f>
        <v>0.65671641791044777</v>
      </c>
      <c r="L45" s="6">
        <f t="shared" ref="L45:L71" si="19">(L4-$L$36)/($L$35-$L$36)</f>
        <v>8.247422680412371E-2</v>
      </c>
      <c r="M45" s="6">
        <f t="shared" ref="M45:M71" si="20">(M4-$M$36)/($M$35-$M$36)</f>
        <v>4.9639372083156559E-2</v>
      </c>
      <c r="N45" s="6">
        <f t="shared" ref="N45:N71" si="21">(N4-$N$36)/($N$35-$N$36)</f>
        <v>0.25136314067611781</v>
      </c>
      <c r="O45" s="6">
        <f t="shared" ref="O45:O71" si="22">(O4-$O$36)/($O$35-$O$36)</f>
        <v>0.24009603841536606</v>
      </c>
      <c r="P45" s="6">
        <f t="shared" ref="P45:P71" si="23">(P4-$P$36)/($P$35-$P$36)</f>
        <v>0.15853658536585363</v>
      </c>
      <c r="Q45" s="6">
        <f t="shared" ref="Q45:Q71" si="24">(Q4-$Q$36)/($Q$35-$Q$36)</f>
        <v>0.65</v>
      </c>
      <c r="R45" s="6">
        <f t="shared" ref="R45:R71" si="25">(R4-$R$36)/($R$35-$R$36)</f>
        <v>0.16643281165677279</v>
      </c>
      <c r="S45" s="6">
        <f t="shared" ref="S45:S71" si="26">(S4-$S$36)/($S$35-$S$36)</f>
        <v>0.37142857142857144</v>
      </c>
      <c r="T45" s="5">
        <f t="shared" ref="T45:T71" si="27">($T$35-T4)/($T$35-$T$36)</f>
        <v>0.68514851485148509</v>
      </c>
      <c r="U45" s="5">
        <f t="shared" ref="U45:U71" si="28">($U$35-U4)/($U$35-$U$36)</f>
        <v>0.81437125748502992</v>
      </c>
      <c r="V45" s="6">
        <f t="shared" ref="V45:V71" si="29">(V4-$V$36)/($V$35-$V$36)</f>
        <v>0.19872974963181148</v>
      </c>
      <c r="X45" s="6">
        <f t="shared" si="7"/>
        <v>9.7100268472714948</v>
      </c>
      <c r="Y45" s="6">
        <f t="shared" ref="Y45:Y71" si="30">X45/$Y$42</f>
        <v>0.46238223082245211</v>
      </c>
      <c r="Z45" s="6">
        <f t="shared" ref="Z45:Z71" si="31">Y45-$Y$73</f>
        <v>0.11529355939709179</v>
      </c>
      <c r="AA45" s="6">
        <f t="shared" ref="AA45:AA71" si="32">Z45/$Z$74</f>
        <v>0.39909897506210174</v>
      </c>
    </row>
    <row r="46" spans="1:27" x14ac:dyDescent="0.2">
      <c r="A46" s="6" t="str">
        <f t="shared" si="8"/>
        <v>Bułgaria</v>
      </c>
      <c r="B46" s="13">
        <f t="shared" si="9"/>
        <v>0.8666666666666667</v>
      </c>
      <c r="C46" s="13">
        <f t="shared" si="10"/>
        <v>0.46364883401920443</v>
      </c>
      <c r="D46" s="5">
        <f t="shared" si="11"/>
        <v>0.97234513274336287</v>
      </c>
      <c r="E46" s="5">
        <f t="shared" si="12"/>
        <v>0.72017353579175702</v>
      </c>
      <c r="F46" s="5">
        <f t="shared" si="13"/>
        <v>2.7027027027027001E-2</v>
      </c>
      <c r="G46" s="5">
        <f t="shared" si="14"/>
        <v>0.5641025641025641</v>
      </c>
      <c r="H46" s="5">
        <f t="shared" si="15"/>
        <v>0.92201834862385335</v>
      </c>
      <c r="I46" s="5">
        <f t="shared" si="16"/>
        <v>0.69655172413793098</v>
      </c>
      <c r="J46" s="5">
        <f t="shared" si="17"/>
        <v>1</v>
      </c>
      <c r="K46" s="5">
        <f t="shared" si="18"/>
        <v>0.66791044776119401</v>
      </c>
      <c r="L46" s="6">
        <f t="shared" si="19"/>
        <v>0.31958762886597936</v>
      </c>
      <c r="M46" s="6">
        <f t="shared" si="20"/>
        <v>0.15146372507424691</v>
      </c>
      <c r="N46" s="6">
        <f t="shared" si="21"/>
        <v>5.8342420937840776E-2</v>
      </c>
      <c r="O46" s="6">
        <f t="shared" si="22"/>
        <v>1</v>
      </c>
      <c r="P46" s="6">
        <f t="shared" si="23"/>
        <v>0.45528455284552843</v>
      </c>
      <c r="Q46" s="6">
        <f t="shared" si="24"/>
        <v>0</v>
      </c>
      <c r="R46" s="6">
        <f t="shared" si="25"/>
        <v>0</v>
      </c>
      <c r="S46" s="6">
        <f t="shared" si="26"/>
        <v>0.34285714285714286</v>
      </c>
      <c r="T46" s="5">
        <f t="shared" si="27"/>
        <v>0.59207920792079205</v>
      </c>
      <c r="U46" s="5">
        <f t="shared" si="28"/>
        <v>0</v>
      </c>
      <c r="V46" s="6">
        <f t="shared" si="29"/>
        <v>7.4926362297496329E-2</v>
      </c>
      <c r="X46" s="6">
        <f t="shared" si="7"/>
        <v>9.8949853216725874</v>
      </c>
      <c r="Y46" s="6">
        <f t="shared" si="30"/>
        <v>0.47118977722250416</v>
      </c>
      <c r="Z46" s="6">
        <f t="shared" si="31"/>
        <v>0.12410110579714384</v>
      </c>
      <c r="AA46" s="6">
        <f t="shared" si="32"/>
        <v>0.42958708523455374</v>
      </c>
    </row>
    <row r="47" spans="1:27" x14ac:dyDescent="0.2">
      <c r="A47" s="6" t="str">
        <f t="shared" si="8"/>
        <v>Chorwacja</v>
      </c>
      <c r="B47" s="13">
        <f t="shared" si="9"/>
        <v>0.96666666666666667</v>
      </c>
      <c r="C47" s="13">
        <f t="shared" si="10"/>
        <v>0.23936899862825792</v>
      </c>
      <c r="D47" s="5">
        <f t="shared" si="11"/>
        <v>0.41482300884955753</v>
      </c>
      <c r="E47" s="5">
        <f t="shared" si="12"/>
        <v>0.61822125813449025</v>
      </c>
      <c r="F47" s="5">
        <f t="shared" si="13"/>
        <v>0.91505791505791512</v>
      </c>
      <c r="G47" s="5">
        <f t="shared" si="14"/>
        <v>0.53846153846153844</v>
      </c>
      <c r="H47" s="5">
        <f t="shared" si="15"/>
        <v>0.97247706422018354</v>
      </c>
      <c r="I47" s="5">
        <f t="shared" si="16"/>
        <v>0.94137931034482758</v>
      </c>
      <c r="J47" s="5">
        <f t="shared" si="17"/>
        <v>0.69230769230769229</v>
      </c>
      <c r="K47" s="5">
        <f t="shared" si="18"/>
        <v>0.72014925373134331</v>
      </c>
      <c r="L47" s="6">
        <f t="shared" si="19"/>
        <v>0.50515463917525771</v>
      </c>
      <c r="M47" s="6">
        <f t="shared" si="20"/>
        <v>0.13958421722528636</v>
      </c>
      <c r="N47" s="6">
        <f t="shared" si="21"/>
        <v>0.16739367502726279</v>
      </c>
      <c r="O47" s="6">
        <f t="shared" si="22"/>
        <v>0.75966386554621823</v>
      </c>
      <c r="P47" s="6">
        <f t="shared" si="23"/>
        <v>0.47967479674796748</v>
      </c>
      <c r="Q47" s="6">
        <f t="shared" si="24"/>
        <v>0.27500000000000002</v>
      </c>
      <c r="R47" s="6">
        <f t="shared" si="25"/>
        <v>0</v>
      </c>
      <c r="S47" s="6">
        <f t="shared" si="26"/>
        <v>0.39999999999999997</v>
      </c>
      <c r="T47" s="5">
        <f t="shared" si="27"/>
        <v>0.16633663366336632</v>
      </c>
      <c r="U47" s="5">
        <f t="shared" si="28"/>
        <v>0.54191616766467077</v>
      </c>
      <c r="V47" s="6">
        <f t="shared" si="29"/>
        <v>8.9040255277368682E-2</v>
      </c>
      <c r="X47" s="6">
        <f t="shared" si="7"/>
        <v>10.542676956729872</v>
      </c>
      <c r="Y47" s="6">
        <f t="shared" si="30"/>
        <v>0.50203223603475577</v>
      </c>
      <c r="Z47" s="6">
        <f t="shared" si="31"/>
        <v>0.15494356460939546</v>
      </c>
      <c r="AA47" s="6">
        <f t="shared" si="32"/>
        <v>0.53635101692972875</v>
      </c>
    </row>
    <row r="48" spans="1:27" x14ac:dyDescent="0.2">
      <c r="A48" s="6" t="str">
        <f t="shared" si="8"/>
        <v>Cypr</v>
      </c>
      <c r="B48" s="13">
        <f t="shared" si="9"/>
        <v>0.66666666666666663</v>
      </c>
      <c r="C48" s="13">
        <f t="shared" si="10"/>
        <v>0.75308641975308643</v>
      </c>
      <c r="D48" s="5">
        <f t="shared" si="11"/>
        <v>0.8086283185840708</v>
      </c>
      <c r="E48" s="5">
        <f t="shared" si="12"/>
        <v>8.4598698481561804E-2</v>
      </c>
      <c r="F48" s="5">
        <f t="shared" si="13"/>
        <v>0.45173745173745172</v>
      </c>
      <c r="G48" s="5">
        <f t="shared" si="14"/>
        <v>0.95726495726495731</v>
      </c>
      <c r="H48" s="5">
        <f t="shared" si="15"/>
        <v>0.22935779816513766</v>
      </c>
      <c r="I48" s="5">
        <f t="shared" si="16"/>
        <v>0.80689655172413799</v>
      </c>
      <c r="J48" s="5">
        <f t="shared" si="17"/>
        <v>2.564102564102564E-2</v>
      </c>
      <c r="K48" s="5">
        <f t="shared" si="18"/>
        <v>0.32089552238805968</v>
      </c>
      <c r="L48" s="6">
        <f t="shared" si="19"/>
        <v>9.4845360824742264E-2</v>
      </c>
      <c r="M48" s="6">
        <f t="shared" si="20"/>
        <v>1</v>
      </c>
      <c r="N48" s="6">
        <f t="shared" si="21"/>
        <v>0.21646673936750274</v>
      </c>
      <c r="O48" s="6">
        <f t="shared" si="22"/>
        <v>0.1440576230492196</v>
      </c>
      <c r="P48" s="6">
        <f t="shared" si="23"/>
        <v>0.42276422764227656</v>
      </c>
      <c r="Q48" s="6">
        <f t="shared" si="24"/>
        <v>0.10833333333333334</v>
      </c>
      <c r="R48" s="6">
        <f t="shared" si="25"/>
        <v>0</v>
      </c>
      <c r="S48" s="6">
        <f t="shared" si="26"/>
        <v>0</v>
      </c>
      <c r="T48" s="5">
        <f t="shared" si="27"/>
        <v>0.38415841584158411</v>
      </c>
      <c r="U48" s="5">
        <f t="shared" si="28"/>
        <v>0.60479041916167664</v>
      </c>
      <c r="V48" s="6">
        <f t="shared" si="29"/>
        <v>0.31126547850301184</v>
      </c>
      <c r="X48" s="6">
        <f t="shared" si="7"/>
        <v>8.3914550081295047</v>
      </c>
      <c r="Y48" s="6">
        <f t="shared" si="30"/>
        <v>0.3995930956252145</v>
      </c>
      <c r="Z48" s="6">
        <f t="shared" si="31"/>
        <v>5.2504424199854183E-2</v>
      </c>
      <c r="AA48" s="6">
        <f t="shared" si="32"/>
        <v>0.18174876371208798</v>
      </c>
    </row>
    <row r="49" spans="1:27" x14ac:dyDescent="0.2">
      <c r="A49" s="6" t="str">
        <f t="shared" si="8"/>
        <v>Czechy</v>
      </c>
      <c r="B49" s="13">
        <f t="shared" si="9"/>
        <v>0.2</v>
      </c>
      <c r="C49" s="13">
        <f t="shared" si="10"/>
        <v>0.65706447187928663</v>
      </c>
      <c r="D49" s="5">
        <f t="shared" si="11"/>
        <v>0.98893805309734517</v>
      </c>
      <c r="E49" s="5">
        <f t="shared" si="12"/>
        <v>0.82863340563991328</v>
      </c>
      <c r="F49" s="5">
        <f t="shared" si="13"/>
        <v>0.55984555984555984</v>
      </c>
      <c r="G49" s="5">
        <f t="shared" si="14"/>
        <v>0.82905982905982911</v>
      </c>
      <c r="H49" s="5">
        <f t="shared" si="15"/>
        <v>0.74770642201834858</v>
      </c>
      <c r="I49" s="5">
        <f t="shared" si="16"/>
        <v>0.77586206896551724</v>
      </c>
      <c r="J49" s="5">
        <f t="shared" si="17"/>
        <v>0.84615384615384615</v>
      </c>
      <c r="K49" s="5">
        <f t="shared" si="18"/>
        <v>0.90111940298507465</v>
      </c>
      <c r="L49" s="6">
        <f t="shared" si="19"/>
        <v>0.21237113402061858</v>
      </c>
      <c r="M49" s="6">
        <f t="shared" si="20"/>
        <v>3.3517182859567243E-2</v>
      </c>
      <c r="N49" s="6">
        <f t="shared" si="21"/>
        <v>0.73118865866957472</v>
      </c>
      <c r="O49" s="6">
        <f t="shared" si="22"/>
        <v>0.93277310924369738</v>
      </c>
      <c r="P49" s="6">
        <f t="shared" si="23"/>
        <v>0.18292682926829268</v>
      </c>
      <c r="Q49" s="6">
        <f t="shared" si="24"/>
        <v>0.38333333333333336</v>
      </c>
      <c r="R49" s="6">
        <f t="shared" si="25"/>
        <v>7.9114948731786289E-2</v>
      </c>
      <c r="S49" s="6">
        <f t="shared" si="26"/>
        <v>0.79999999999999993</v>
      </c>
      <c r="T49" s="5">
        <f t="shared" si="27"/>
        <v>0.78019801980198022</v>
      </c>
      <c r="U49" s="5">
        <f t="shared" si="28"/>
        <v>1</v>
      </c>
      <c r="V49" s="6">
        <f t="shared" si="29"/>
        <v>0.19965022091310752</v>
      </c>
      <c r="X49" s="6">
        <f t="shared" si="7"/>
        <v>12.669456496486681</v>
      </c>
      <c r="Y49" s="6">
        <f t="shared" si="30"/>
        <v>0.60330745221365145</v>
      </c>
      <c r="Z49" s="6">
        <f t="shared" si="31"/>
        <v>0.25621878078829113</v>
      </c>
      <c r="AA49" s="6">
        <f t="shared" si="32"/>
        <v>0.88692424224737465</v>
      </c>
    </row>
    <row r="50" spans="1:27" x14ac:dyDescent="0.2">
      <c r="A50" s="6" t="str">
        <f t="shared" si="8"/>
        <v>Dania</v>
      </c>
      <c r="B50" s="13">
        <f t="shared" si="9"/>
        <v>0</v>
      </c>
      <c r="C50" s="13">
        <f t="shared" si="10"/>
        <v>0.40809327846364896</v>
      </c>
      <c r="D50" s="5">
        <f t="shared" si="11"/>
        <v>0.7436262115465655</v>
      </c>
      <c r="E50" s="5">
        <f t="shared" si="12"/>
        <v>0.99566160520607383</v>
      </c>
      <c r="F50" s="5">
        <f t="shared" si="13"/>
        <v>0.98069498069498073</v>
      </c>
      <c r="G50" s="5">
        <f t="shared" si="14"/>
        <v>0.65811965811965811</v>
      </c>
      <c r="H50" s="5">
        <f t="shared" si="15"/>
        <v>0.7155963302752294</v>
      </c>
      <c r="I50" s="5">
        <f t="shared" si="16"/>
        <v>0.53103448275862075</v>
      </c>
      <c r="J50" s="5">
        <f t="shared" si="17"/>
        <v>0.5641025641025641</v>
      </c>
      <c r="K50" s="5">
        <f t="shared" si="18"/>
        <v>0</v>
      </c>
      <c r="L50" s="6">
        <f t="shared" si="19"/>
        <v>0.49278350515463915</v>
      </c>
      <c r="M50" s="6">
        <f t="shared" si="20"/>
        <v>1.6122189223589305E-2</v>
      </c>
      <c r="N50" s="6">
        <f t="shared" si="21"/>
        <v>0.34787350054525634</v>
      </c>
      <c r="O50" s="6">
        <f t="shared" si="22"/>
        <v>0.35798319327731076</v>
      </c>
      <c r="P50" s="6">
        <f t="shared" si="23"/>
        <v>1</v>
      </c>
      <c r="Q50" s="6">
        <f t="shared" si="24"/>
        <v>0.90833333333333333</v>
      </c>
      <c r="R50" s="6">
        <f t="shared" si="25"/>
        <v>8.8181327576902307E-2</v>
      </c>
      <c r="S50" s="6">
        <f t="shared" si="26"/>
        <v>0</v>
      </c>
      <c r="T50" s="5">
        <f t="shared" si="27"/>
        <v>0.89702970297029694</v>
      </c>
      <c r="U50" s="5">
        <f t="shared" si="28"/>
        <v>0.88922155688622762</v>
      </c>
      <c r="V50" s="6">
        <f t="shared" si="29"/>
        <v>0.12739322533136965</v>
      </c>
      <c r="X50" s="6">
        <f t="shared" si="7"/>
        <v>10.721850645466267</v>
      </c>
      <c r="Y50" s="6">
        <f t="shared" si="30"/>
        <v>0.5105643164507746</v>
      </c>
      <c r="Z50" s="6">
        <f t="shared" si="31"/>
        <v>0.16347564502541428</v>
      </c>
      <c r="AA50" s="6">
        <f t="shared" si="32"/>
        <v>0.56588557694320363</v>
      </c>
    </row>
    <row r="51" spans="1:27" x14ac:dyDescent="0.2">
      <c r="A51" s="6" t="str">
        <f t="shared" si="8"/>
        <v>Estonia</v>
      </c>
      <c r="B51" s="13">
        <f t="shared" si="9"/>
        <v>0.33333333333333331</v>
      </c>
      <c r="C51" s="13">
        <f t="shared" si="10"/>
        <v>0.21673525377229083</v>
      </c>
      <c r="D51" s="5">
        <f t="shared" si="11"/>
        <v>0.75774336283185839</v>
      </c>
      <c r="E51" s="5">
        <f t="shared" si="12"/>
        <v>1</v>
      </c>
      <c r="F51" s="5">
        <f t="shared" si="13"/>
        <v>0</v>
      </c>
      <c r="G51" s="5">
        <f t="shared" si="14"/>
        <v>0</v>
      </c>
      <c r="H51" s="5">
        <f t="shared" si="15"/>
        <v>0.93577981651376152</v>
      </c>
      <c r="I51" s="5">
        <f t="shared" si="16"/>
        <v>0.29310344827586199</v>
      </c>
      <c r="J51" s="5">
        <f t="shared" si="17"/>
        <v>0.97435897435897434</v>
      </c>
      <c r="K51" s="5">
        <f t="shared" si="18"/>
        <v>0.92723880597014929</v>
      </c>
      <c r="L51" s="6">
        <f t="shared" si="19"/>
        <v>0.45567010309278355</v>
      </c>
      <c r="M51" s="6">
        <f t="shared" si="20"/>
        <v>5.0487908358082305E-2</v>
      </c>
      <c r="N51" s="6">
        <f t="shared" si="21"/>
        <v>0.85005452562704475</v>
      </c>
      <c r="O51" s="6">
        <f t="shared" si="22"/>
        <v>0.53781512605041992</v>
      </c>
      <c r="P51" s="6">
        <f t="shared" si="23"/>
        <v>0.35772357723577242</v>
      </c>
      <c r="Q51" s="6">
        <f t="shared" si="24"/>
        <v>0.3</v>
      </c>
      <c r="R51" s="6">
        <f t="shared" si="25"/>
        <v>0</v>
      </c>
      <c r="S51" s="6">
        <f t="shared" si="26"/>
        <v>0.22857142857142856</v>
      </c>
      <c r="T51" s="5">
        <f t="shared" si="27"/>
        <v>0.78415841584158408</v>
      </c>
      <c r="U51" s="5">
        <f t="shared" si="28"/>
        <v>0.73353293413173659</v>
      </c>
      <c r="V51" s="6">
        <f t="shared" si="29"/>
        <v>4.2824926362297497E-2</v>
      </c>
      <c r="X51" s="6">
        <f t="shared" si="7"/>
        <v>9.7791319403273782</v>
      </c>
      <c r="Y51" s="6">
        <f t="shared" si="30"/>
        <v>0.46567294953939897</v>
      </c>
      <c r="Z51" s="6">
        <f t="shared" si="31"/>
        <v>0.11858427811403865</v>
      </c>
      <c r="AA51" s="6">
        <f t="shared" si="32"/>
        <v>0.41049009243256862</v>
      </c>
    </row>
    <row r="52" spans="1:27" x14ac:dyDescent="0.2">
      <c r="A52" s="6" t="str">
        <f t="shared" si="8"/>
        <v>Finlandia</v>
      </c>
      <c r="B52" s="13">
        <f t="shared" si="9"/>
        <v>0.2</v>
      </c>
      <c r="C52" s="13">
        <f t="shared" si="10"/>
        <v>0.26543209876543211</v>
      </c>
      <c r="D52" s="5">
        <f t="shared" si="11"/>
        <v>0.7436262115465655</v>
      </c>
      <c r="E52" s="5">
        <f t="shared" si="12"/>
        <v>0.60195227765726678</v>
      </c>
      <c r="F52" s="5">
        <f t="shared" si="13"/>
        <v>0.73359073359073368</v>
      </c>
      <c r="G52" s="5">
        <f t="shared" si="14"/>
        <v>0.42735042735042733</v>
      </c>
      <c r="H52" s="5">
        <f t="shared" si="15"/>
        <v>0.8165137614678899</v>
      </c>
      <c r="I52" s="5">
        <f t="shared" si="16"/>
        <v>0</v>
      </c>
      <c r="J52" s="5">
        <f t="shared" si="17"/>
        <v>0.66666666666666663</v>
      </c>
      <c r="K52" s="5">
        <f t="shared" si="18"/>
        <v>0.55410447761194026</v>
      </c>
      <c r="L52" s="6">
        <f t="shared" si="19"/>
        <v>0.68453608247422681</v>
      </c>
      <c r="M52" s="6">
        <f t="shared" si="20"/>
        <v>0.29401781926177345</v>
      </c>
      <c r="N52" s="6">
        <f t="shared" si="21"/>
        <v>0.49127589967284624</v>
      </c>
      <c r="O52" s="6">
        <f t="shared" si="22"/>
        <v>0.35342136854741896</v>
      </c>
      <c r="P52" s="6">
        <f t="shared" si="23"/>
        <v>0.50813008130081305</v>
      </c>
      <c r="Q52" s="6">
        <f t="shared" si="24"/>
        <v>0.94166666666666665</v>
      </c>
      <c r="R52" s="6">
        <f t="shared" si="25"/>
        <v>0.15563950350782513</v>
      </c>
      <c r="S52" s="6">
        <f t="shared" si="26"/>
        <v>0.62857142857142856</v>
      </c>
      <c r="T52" s="5">
        <f t="shared" si="27"/>
        <v>0.76039603960396041</v>
      </c>
      <c r="U52" s="5">
        <f t="shared" si="28"/>
        <v>0.95808383233532934</v>
      </c>
      <c r="V52" s="6">
        <f t="shared" si="29"/>
        <v>0.28318298969072164</v>
      </c>
      <c r="X52" s="6">
        <f t="shared" si="7"/>
        <v>11.068158366289934</v>
      </c>
      <c r="Y52" s="6">
        <f t="shared" si="30"/>
        <v>0.52705516029952071</v>
      </c>
      <c r="Z52" s="6">
        <f t="shared" si="31"/>
        <v>0.17996648887416039</v>
      </c>
      <c r="AA52" s="6">
        <f t="shared" si="32"/>
        <v>0.62297010891845428</v>
      </c>
    </row>
    <row r="53" spans="1:27" x14ac:dyDescent="0.2">
      <c r="A53" s="6" t="str">
        <f t="shared" si="8"/>
        <v>Francja</v>
      </c>
      <c r="B53" s="13">
        <f t="shared" si="9"/>
        <v>0.16666666666666666</v>
      </c>
      <c r="C53" s="13">
        <f t="shared" si="10"/>
        <v>0.46502057613168718</v>
      </c>
      <c r="D53" s="5">
        <f t="shared" si="11"/>
        <v>0</v>
      </c>
      <c r="E53" s="5">
        <f t="shared" si="12"/>
        <v>0.6095444685466378</v>
      </c>
      <c r="F53" s="5">
        <f t="shared" si="13"/>
        <v>0.95366795366795365</v>
      </c>
      <c r="G53" s="5">
        <f t="shared" si="14"/>
        <v>0.75213675213675213</v>
      </c>
      <c r="H53" s="5">
        <f t="shared" si="15"/>
        <v>0.68807339449541294</v>
      </c>
      <c r="I53" s="5">
        <f t="shared" si="16"/>
        <v>0.87241379310344824</v>
      </c>
      <c r="J53" s="5">
        <f t="shared" si="17"/>
        <v>0.71794871794871795</v>
      </c>
      <c r="K53" s="5">
        <f t="shared" si="18"/>
        <v>0.50373134328358204</v>
      </c>
      <c r="L53" s="6">
        <f t="shared" si="19"/>
        <v>0.21855670103092784</v>
      </c>
      <c r="M53" s="6">
        <f t="shared" si="20"/>
        <v>0.64531183708103512</v>
      </c>
      <c r="N53" s="6">
        <f t="shared" si="21"/>
        <v>0.19629225736095965</v>
      </c>
      <c r="O53" s="6">
        <f t="shared" si="22"/>
        <v>0</v>
      </c>
      <c r="P53" s="6">
        <f t="shared" si="23"/>
        <v>0.14227642276422758</v>
      </c>
      <c r="Q53" s="6">
        <f t="shared" si="24"/>
        <v>0.77500000000000002</v>
      </c>
      <c r="R53" s="6">
        <f t="shared" si="25"/>
        <v>0.5799244468429573</v>
      </c>
      <c r="S53" s="6">
        <f t="shared" si="26"/>
        <v>0.62857142857142856</v>
      </c>
      <c r="T53" s="5">
        <f t="shared" si="27"/>
        <v>0.66138613861386131</v>
      </c>
      <c r="U53" s="5">
        <f t="shared" si="28"/>
        <v>0.89520958083832336</v>
      </c>
      <c r="V53" s="6">
        <f t="shared" si="29"/>
        <v>1</v>
      </c>
      <c r="X53" s="6">
        <f t="shared" si="7"/>
        <v>11.471732479084579</v>
      </c>
      <c r="Y53" s="6">
        <f t="shared" si="30"/>
        <v>0.5462729751945038</v>
      </c>
      <c r="Z53" s="6">
        <f t="shared" si="31"/>
        <v>0.19918430376914348</v>
      </c>
      <c r="AA53" s="6">
        <f t="shared" si="32"/>
        <v>0.68949429524446337</v>
      </c>
    </row>
    <row r="54" spans="1:27" x14ac:dyDescent="0.2">
      <c r="A54" s="6" t="str">
        <f t="shared" si="8"/>
        <v>Grecja</v>
      </c>
      <c r="B54" s="13">
        <f t="shared" si="9"/>
        <v>0.6333333333333333</v>
      </c>
      <c r="C54" s="13">
        <f t="shared" si="10"/>
        <v>0.3216735253772291</v>
      </c>
      <c r="D54" s="5">
        <f t="shared" si="11"/>
        <v>0.72787610619469023</v>
      </c>
      <c r="E54" s="5">
        <f t="shared" si="12"/>
        <v>0.45444685466377438</v>
      </c>
      <c r="F54" s="5">
        <f t="shared" si="13"/>
        <v>0.57528957528957525</v>
      </c>
      <c r="G54" s="5">
        <f t="shared" si="14"/>
        <v>0.64102564102564108</v>
      </c>
      <c r="H54" s="5">
        <f t="shared" si="15"/>
        <v>0.32110091743119268</v>
      </c>
      <c r="I54" s="5">
        <f t="shared" si="16"/>
        <v>0.86206896551724133</v>
      </c>
      <c r="J54" s="5">
        <f t="shared" si="17"/>
        <v>0.71794871794871795</v>
      </c>
      <c r="K54" s="5">
        <f t="shared" si="18"/>
        <v>0.57462686567164178</v>
      </c>
      <c r="L54" s="6">
        <f t="shared" si="19"/>
        <v>0.23711340206185566</v>
      </c>
      <c r="M54" s="6">
        <f t="shared" si="20"/>
        <v>5.3882053457785323E-2</v>
      </c>
      <c r="N54" s="6">
        <f t="shared" si="21"/>
        <v>0.39803707742639044</v>
      </c>
      <c r="O54" s="6">
        <f t="shared" si="22"/>
        <v>0.35798319327731076</v>
      </c>
      <c r="P54" s="6">
        <f t="shared" si="23"/>
        <v>0.80081300813008127</v>
      </c>
      <c r="Q54" s="6">
        <f t="shared" si="24"/>
        <v>0.34166666666666667</v>
      </c>
      <c r="R54" s="6">
        <f t="shared" si="25"/>
        <v>1.0793308148947653E-2</v>
      </c>
      <c r="S54" s="6">
        <f t="shared" si="26"/>
        <v>0.45714285714285718</v>
      </c>
      <c r="T54" s="5">
        <f t="shared" si="27"/>
        <v>0</v>
      </c>
      <c r="U54" s="5">
        <f t="shared" si="28"/>
        <v>0.36826347305389212</v>
      </c>
      <c r="V54" s="6">
        <f t="shared" si="29"/>
        <v>0.3127123770031035</v>
      </c>
      <c r="X54" s="6">
        <f t="shared" si="7"/>
        <v>9.1677979188219272</v>
      </c>
      <c r="Y54" s="6">
        <f t="shared" si="30"/>
        <v>0.43656180565818703</v>
      </c>
      <c r="Z54" s="6">
        <f t="shared" si="31"/>
        <v>8.9473134232826712E-2</v>
      </c>
      <c r="AA54" s="6">
        <f t="shared" si="32"/>
        <v>0.30971926233041353</v>
      </c>
    </row>
    <row r="55" spans="1:27" x14ac:dyDescent="0.2">
      <c r="A55" s="6" t="str">
        <f t="shared" si="8"/>
        <v>Hiszpania</v>
      </c>
      <c r="B55" s="13">
        <f t="shared" si="9"/>
        <v>0.6333333333333333</v>
      </c>
      <c r="C55" s="13">
        <f t="shared" si="10"/>
        <v>1</v>
      </c>
      <c r="D55" s="5">
        <f t="shared" si="11"/>
        <v>0.92920353982300885</v>
      </c>
      <c r="E55" s="5">
        <f t="shared" si="12"/>
        <v>0.36550976138828628</v>
      </c>
      <c r="F55" s="5">
        <f t="shared" si="13"/>
        <v>0.85328185328185335</v>
      </c>
      <c r="G55" s="5">
        <f t="shared" si="14"/>
        <v>0.82905982905982911</v>
      </c>
      <c r="H55" s="5">
        <f t="shared" si="15"/>
        <v>0.59174311926605505</v>
      </c>
      <c r="I55" s="5">
        <f t="shared" si="16"/>
        <v>1</v>
      </c>
      <c r="J55" s="5">
        <f t="shared" si="17"/>
        <v>0.76923076923076927</v>
      </c>
      <c r="K55" s="5">
        <f t="shared" si="18"/>
        <v>0.62686567164179108</v>
      </c>
      <c r="L55" s="6">
        <f t="shared" si="19"/>
        <v>0.24329896907216497</v>
      </c>
      <c r="M55" s="6">
        <f t="shared" si="20"/>
        <v>0.57276198557488334</v>
      </c>
      <c r="N55" s="6">
        <f t="shared" si="21"/>
        <v>0.37022900763358779</v>
      </c>
      <c r="O55" s="6">
        <f t="shared" si="22"/>
        <v>0.15558223289315723</v>
      </c>
      <c r="P55" s="6">
        <f t="shared" si="23"/>
        <v>9.3495934959349589E-2</v>
      </c>
      <c r="Q55" s="6">
        <f t="shared" si="24"/>
        <v>0.83333333333333337</v>
      </c>
      <c r="R55" s="6">
        <f t="shared" si="25"/>
        <v>0.30922827846735018</v>
      </c>
      <c r="S55" s="6">
        <f t="shared" si="26"/>
        <v>0.48571428571428571</v>
      </c>
      <c r="T55" s="5">
        <f t="shared" si="27"/>
        <v>5.5445544554455391E-2</v>
      </c>
      <c r="U55" s="5">
        <f t="shared" si="28"/>
        <v>0.61976047904191622</v>
      </c>
      <c r="V55" s="6">
        <f t="shared" si="29"/>
        <v>0.57554768041237114</v>
      </c>
      <c r="X55" s="6">
        <f t="shared" si="7"/>
        <v>11.912625608681783</v>
      </c>
      <c r="Y55" s="6">
        <f t="shared" si="30"/>
        <v>0.56726788612770396</v>
      </c>
      <c r="Z55" s="6">
        <f t="shared" si="31"/>
        <v>0.22017921470234364</v>
      </c>
      <c r="AA55" s="6">
        <f t="shared" si="32"/>
        <v>0.76217005856356912</v>
      </c>
    </row>
    <row r="56" spans="1:27" x14ac:dyDescent="0.2">
      <c r="A56" s="6" t="str">
        <f t="shared" si="8"/>
        <v>Holandia</v>
      </c>
      <c r="B56" s="13">
        <f t="shared" si="9"/>
        <v>0.16666666666666666</v>
      </c>
      <c r="C56" s="13">
        <f t="shared" si="10"/>
        <v>0.4958847736625514</v>
      </c>
      <c r="D56" s="5">
        <f t="shared" si="11"/>
        <v>0.99778761061946908</v>
      </c>
      <c r="E56" s="5">
        <f t="shared" si="12"/>
        <v>0.85032537960954446</v>
      </c>
      <c r="F56" s="5">
        <f t="shared" si="13"/>
        <v>1</v>
      </c>
      <c r="G56" s="5">
        <f t="shared" si="14"/>
        <v>1</v>
      </c>
      <c r="H56" s="5">
        <f t="shared" si="15"/>
        <v>0.32568807339449535</v>
      </c>
      <c r="I56" s="5">
        <f t="shared" si="16"/>
        <v>0.93793103448275861</v>
      </c>
      <c r="J56" s="5">
        <f t="shared" si="17"/>
        <v>0.64102564102564108</v>
      </c>
      <c r="K56" s="5">
        <f t="shared" si="18"/>
        <v>0.4925373134328358</v>
      </c>
      <c r="L56" s="6">
        <f t="shared" si="19"/>
        <v>2.6804123711340201E-2</v>
      </c>
      <c r="M56" s="6">
        <f t="shared" si="20"/>
        <v>1.2728044123886297E-3</v>
      </c>
      <c r="N56" s="6">
        <f t="shared" si="21"/>
        <v>0.14122137404580151</v>
      </c>
      <c r="O56" s="6">
        <f t="shared" si="22"/>
        <v>0.21960784313725479</v>
      </c>
      <c r="P56" s="6">
        <f t="shared" si="23"/>
        <v>0.65853658536585358</v>
      </c>
      <c r="Q56" s="6">
        <f t="shared" si="24"/>
        <v>0.6333333333333333</v>
      </c>
      <c r="R56" s="6">
        <f t="shared" si="25"/>
        <v>0.15089044792228817</v>
      </c>
      <c r="S56" s="6">
        <f t="shared" si="26"/>
        <v>0.48571428571428571</v>
      </c>
      <c r="T56" s="5">
        <f t="shared" si="27"/>
        <v>0.89306930693069297</v>
      </c>
      <c r="U56" s="5">
        <f t="shared" si="28"/>
        <v>0.96107784431137733</v>
      </c>
      <c r="V56" s="6">
        <f t="shared" si="29"/>
        <v>0.27869569219440354</v>
      </c>
      <c r="X56" s="6">
        <f t="shared" si="7"/>
        <v>11.358070133972982</v>
      </c>
      <c r="Y56" s="6">
        <f t="shared" si="30"/>
        <v>0.54086048257014196</v>
      </c>
      <c r="Z56" s="6">
        <f t="shared" si="31"/>
        <v>0.19377181114478165</v>
      </c>
      <c r="AA56" s="6">
        <f t="shared" si="32"/>
        <v>0.67075846758670032</v>
      </c>
    </row>
    <row r="57" spans="1:27" x14ac:dyDescent="0.2">
      <c r="A57" s="6" t="str">
        <f>A16</f>
        <v>Irlandia</v>
      </c>
      <c r="B57" s="13">
        <f t="shared" si="9"/>
        <v>0.16666666666666666</v>
      </c>
      <c r="C57" s="13">
        <f t="shared" si="10"/>
        <v>0.80521262002743499</v>
      </c>
      <c r="D57" s="5">
        <f t="shared" si="11"/>
        <v>0.92588495575221241</v>
      </c>
      <c r="E57" s="5">
        <f t="shared" si="12"/>
        <v>0.1626898047722343</v>
      </c>
      <c r="F57" s="5">
        <f t="shared" si="13"/>
        <v>0.85714285714285721</v>
      </c>
      <c r="G57" s="5">
        <f t="shared" si="14"/>
        <v>0.66666666666666663</v>
      </c>
      <c r="H57" s="5">
        <f t="shared" si="15"/>
        <v>1</v>
      </c>
      <c r="I57" s="5">
        <f t="shared" si="16"/>
        <v>0.53448275862068961</v>
      </c>
      <c r="J57" s="5">
        <f t="shared" si="17"/>
        <v>0.66666666666666663</v>
      </c>
      <c r="K57" s="5">
        <f t="shared" si="18"/>
        <v>0.38805970149253732</v>
      </c>
      <c r="L57" s="6">
        <f t="shared" si="19"/>
        <v>8.6597938144329895E-2</v>
      </c>
      <c r="M57" s="6">
        <f t="shared" si="20"/>
        <v>5.6851930420025454E-2</v>
      </c>
      <c r="N57" s="6">
        <f t="shared" si="21"/>
        <v>6.2159214830970554E-2</v>
      </c>
      <c r="O57" s="6">
        <f t="shared" si="22"/>
        <v>0.35798319327731076</v>
      </c>
      <c r="P57" s="6">
        <f t="shared" si="23"/>
        <v>0.31707317073170732</v>
      </c>
      <c r="Q57" s="6">
        <f t="shared" si="24"/>
        <v>0.6333333333333333</v>
      </c>
      <c r="R57" s="6">
        <f t="shared" si="25"/>
        <v>2.1586616297895305E-2</v>
      </c>
      <c r="S57" s="6">
        <f t="shared" si="26"/>
        <v>0</v>
      </c>
      <c r="T57" s="5">
        <f t="shared" si="27"/>
        <v>0.62574257425742574</v>
      </c>
      <c r="U57" s="5">
        <f t="shared" si="28"/>
        <v>0.54191616766467077</v>
      </c>
      <c r="V57" s="6">
        <f t="shared" si="29"/>
        <v>1.5095729013254783E-2</v>
      </c>
      <c r="X57" s="6">
        <f t="shared" si="7"/>
        <v>8.8918125657788902</v>
      </c>
      <c r="Y57" s="6">
        <f t="shared" si="30"/>
        <v>0.42341964598947096</v>
      </c>
      <c r="Z57" s="6">
        <f t="shared" si="31"/>
        <v>7.6330974564110643E-2</v>
      </c>
      <c r="AA57" s="6">
        <f t="shared" si="32"/>
        <v>0.26422650036422018</v>
      </c>
    </row>
    <row r="58" spans="1:27" x14ac:dyDescent="0.2">
      <c r="A58" s="6" t="str">
        <f t="shared" si="8"/>
        <v>Litwa</v>
      </c>
      <c r="B58" s="13">
        <f t="shared" si="9"/>
        <v>0.13333333333333333</v>
      </c>
      <c r="C58" s="13">
        <f t="shared" si="10"/>
        <v>0.31755829903978061</v>
      </c>
      <c r="D58" s="5">
        <f t="shared" si="11"/>
        <v>0.87168141592920356</v>
      </c>
      <c r="E58" s="5">
        <f t="shared" si="12"/>
        <v>0.27982646420824298</v>
      </c>
      <c r="F58" s="5">
        <f t="shared" si="13"/>
        <v>0.8223938223938223</v>
      </c>
      <c r="G58" s="5">
        <f t="shared" si="14"/>
        <v>0.37606837606837606</v>
      </c>
      <c r="H58" s="5">
        <f t="shared" si="15"/>
        <v>0.78440366972477082</v>
      </c>
      <c r="I58" s="5">
        <f t="shared" si="16"/>
        <v>0.7448275862068966</v>
      </c>
      <c r="J58" s="5">
        <f t="shared" si="17"/>
        <v>0.71794871794871795</v>
      </c>
      <c r="K58" s="5">
        <f t="shared" si="18"/>
        <v>0.66604477611940294</v>
      </c>
      <c r="L58" s="6">
        <f t="shared" si="19"/>
        <v>0.3958762886597938</v>
      </c>
      <c r="M58" s="6">
        <f t="shared" si="20"/>
        <v>4.6669495120916414E-2</v>
      </c>
      <c r="N58" s="6">
        <f t="shared" si="21"/>
        <v>0.30970556161395857</v>
      </c>
      <c r="O58" s="6">
        <f t="shared" si="22"/>
        <v>0.34789915966386548</v>
      </c>
      <c r="P58" s="6">
        <f t="shared" si="23"/>
        <v>0</v>
      </c>
      <c r="Q58" s="6">
        <f t="shared" si="24"/>
        <v>0.35833333333333334</v>
      </c>
      <c r="R58" s="6">
        <f t="shared" si="25"/>
        <v>1.0793308148947653E-2</v>
      </c>
      <c r="S58" s="6">
        <f t="shared" si="26"/>
        <v>0.34285714285714286</v>
      </c>
      <c r="T58" s="5">
        <f t="shared" si="27"/>
        <v>0.72079207920792077</v>
      </c>
      <c r="U58" s="5">
        <f t="shared" si="28"/>
        <v>0.51497005988023947</v>
      </c>
      <c r="V58" s="6">
        <f t="shared" si="29"/>
        <v>6.5721649484536085E-2</v>
      </c>
      <c r="X58" s="6">
        <f t="shared" si="7"/>
        <v>8.8277045389432001</v>
      </c>
      <c r="Y58" s="6">
        <f t="shared" si="30"/>
        <v>0.42036688280681905</v>
      </c>
      <c r="Z58" s="6">
        <f t="shared" si="31"/>
        <v>7.3278211381458735E-2</v>
      </c>
      <c r="AA58" s="6">
        <f t="shared" si="32"/>
        <v>0.25365908737363446</v>
      </c>
    </row>
    <row r="59" spans="1:27" x14ac:dyDescent="0.2">
      <c r="A59" s="6" t="str">
        <f t="shared" si="8"/>
        <v>Luksemburg</v>
      </c>
      <c r="B59" s="13">
        <f t="shared" si="9"/>
        <v>0.33333333333333331</v>
      </c>
      <c r="C59" s="13">
        <f t="shared" si="10"/>
        <v>0.50137174211248292</v>
      </c>
      <c r="D59" s="5">
        <f t="shared" si="11"/>
        <v>0.91703539823008851</v>
      </c>
      <c r="E59" s="5">
        <f t="shared" si="12"/>
        <v>7.5921908893709339E-2</v>
      </c>
      <c r="F59" s="5">
        <f t="shared" si="13"/>
        <v>0.96138996138996136</v>
      </c>
      <c r="G59" s="5">
        <f t="shared" si="14"/>
        <v>0.79487179487179482</v>
      </c>
      <c r="H59" s="5">
        <f t="shared" si="15"/>
        <v>0.5825688073394496</v>
      </c>
      <c r="I59" s="5">
        <f t="shared" si="16"/>
        <v>0.56896551724137923</v>
      </c>
      <c r="J59" s="5">
        <f t="shared" si="17"/>
        <v>0.66666666666666663</v>
      </c>
      <c r="K59" s="5">
        <f t="shared" si="18"/>
        <v>0.32462686567164178</v>
      </c>
      <c r="L59" s="6">
        <f t="shared" si="19"/>
        <v>0</v>
      </c>
      <c r="M59" s="6">
        <f t="shared" si="20"/>
        <v>5.0912176495545181E-3</v>
      </c>
      <c r="N59" s="6">
        <f t="shared" si="21"/>
        <v>0.18157033805888767</v>
      </c>
      <c r="O59" s="6">
        <f t="shared" si="22"/>
        <v>0.35798319327731076</v>
      </c>
      <c r="P59" s="6">
        <f t="shared" si="23"/>
        <v>0.19512195121951229</v>
      </c>
      <c r="Q59" s="6">
        <f t="shared" si="24"/>
        <v>0.78333333333333333</v>
      </c>
      <c r="R59" s="6">
        <f t="shared" si="25"/>
        <v>3.5186184565569344E-2</v>
      </c>
      <c r="S59" s="6">
        <f t="shared" si="26"/>
        <v>0.88571428571428579</v>
      </c>
      <c r="T59" s="5">
        <f t="shared" si="27"/>
        <v>0.81980198019801975</v>
      </c>
      <c r="U59" s="5">
        <f t="shared" si="28"/>
        <v>0.86826347305389229</v>
      </c>
      <c r="V59" s="6">
        <f t="shared" si="29"/>
        <v>0</v>
      </c>
      <c r="X59" s="6">
        <f t="shared" si="7"/>
        <v>9.858817952820873</v>
      </c>
      <c r="Y59" s="6">
        <f t="shared" si="30"/>
        <v>0.46946752156289873</v>
      </c>
      <c r="Z59" s="6">
        <f t="shared" si="31"/>
        <v>0.12237885013753841</v>
      </c>
      <c r="AA59" s="6">
        <f t="shared" si="32"/>
        <v>0.42362534312044248</v>
      </c>
    </row>
    <row r="60" spans="1:27" x14ac:dyDescent="0.2">
      <c r="A60" s="6" t="str">
        <f t="shared" si="8"/>
        <v>Łotwa</v>
      </c>
      <c r="B60" s="13">
        <f t="shared" si="9"/>
        <v>0.13333333333333333</v>
      </c>
      <c r="C60" s="13">
        <f t="shared" si="10"/>
        <v>0.50342935528120725</v>
      </c>
      <c r="D60" s="5">
        <f t="shared" si="11"/>
        <v>0.99889380530973448</v>
      </c>
      <c r="E60" s="5">
        <f t="shared" si="12"/>
        <v>0.52277657266811284</v>
      </c>
      <c r="F60" s="5">
        <f t="shared" si="13"/>
        <v>0.99227799227799229</v>
      </c>
      <c r="G60" s="5">
        <f t="shared" si="14"/>
        <v>0.17094017094017092</v>
      </c>
      <c r="H60" s="5">
        <f t="shared" si="15"/>
        <v>0.75229357798165142</v>
      </c>
      <c r="I60" s="5">
        <f t="shared" si="16"/>
        <v>0.56896551724137923</v>
      </c>
      <c r="J60" s="5">
        <f t="shared" si="17"/>
        <v>0.69230769230769229</v>
      </c>
      <c r="K60" s="5">
        <f t="shared" si="18"/>
        <v>0.82089552238805974</v>
      </c>
      <c r="L60" s="6">
        <f t="shared" si="19"/>
        <v>0.69278350515463916</v>
      </c>
      <c r="M60" s="6">
        <f t="shared" si="20"/>
        <v>0.12346202800169706</v>
      </c>
      <c r="N60" s="6">
        <f t="shared" si="21"/>
        <v>0.53598691384950925</v>
      </c>
      <c r="O60" s="6">
        <f t="shared" si="22"/>
        <v>0.23361344537815115</v>
      </c>
      <c r="P60" s="6">
        <f t="shared" si="23"/>
        <v>0.68292682926829262</v>
      </c>
      <c r="Q60" s="6">
        <f t="shared" si="24"/>
        <v>0.19166666666666668</v>
      </c>
      <c r="R60" s="6">
        <f t="shared" si="25"/>
        <v>3.2379924446842956E-2</v>
      </c>
      <c r="S60" s="6">
        <f t="shared" si="26"/>
        <v>0.31428571428571428</v>
      </c>
      <c r="T60" s="5">
        <f t="shared" si="27"/>
        <v>0.69504950495049489</v>
      </c>
      <c r="U60" s="5">
        <f t="shared" si="28"/>
        <v>0.38622754491017963</v>
      </c>
      <c r="V60" s="6">
        <f t="shared" si="29"/>
        <v>3.649668630338733E-2</v>
      </c>
      <c r="X60" s="6">
        <f t="shared" si="7"/>
        <v>10.08099230294491</v>
      </c>
      <c r="Y60" s="6">
        <f t="shared" si="30"/>
        <v>0.48004725252118619</v>
      </c>
      <c r="Z60" s="6">
        <f t="shared" si="31"/>
        <v>0.13295858109582587</v>
      </c>
      <c r="AA60" s="6">
        <f t="shared" si="32"/>
        <v>0.46024802875843851</v>
      </c>
    </row>
    <row r="61" spans="1:27" x14ac:dyDescent="0.2">
      <c r="A61" s="6" t="str">
        <f t="shared" si="8"/>
        <v>Malta</v>
      </c>
      <c r="B61" s="13">
        <f t="shared" si="9"/>
        <v>0.16666666666666666</v>
      </c>
      <c r="C61" s="13">
        <f t="shared" si="10"/>
        <v>0.43141289437585739</v>
      </c>
      <c r="D61" s="5">
        <f t="shared" si="11"/>
        <v>0.74362621154656561</v>
      </c>
      <c r="E61" s="5">
        <f t="shared" si="12"/>
        <v>0</v>
      </c>
      <c r="F61" s="5">
        <f t="shared" si="13"/>
        <v>0.61389961389961389</v>
      </c>
      <c r="G61" s="5">
        <f t="shared" si="14"/>
        <v>0.88034188034188032</v>
      </c>
      <c r="H61" s="5">
        <f t="shared" si="15"/>
        <v>0</v>
      </c>
      <c r="I61" s="5">
        <f t="shared" si="16"/>
        <v>0.9758620689655173</v>
      </c>
      <c r="J61" s="5">
        <f t="shared" si="17"/>
        <v>0</v>
      </c>
      <c r="K61" s="5">
        <f t="shared" si="18"/>
        <v>0.39365671641791045</v>
      </c>
      <c r="L61" s="6">
        <f t="shared" si="19"/>
        <v>4.1237113402061891E-3</v>
      </c>
      <c r="M61" s="6">
        <f t="shared" si="20"/>
        <v>0</v>
      </c>
      <c r="N61" s="6">
        <f t="shared" si="21"/>
        <v>0</v>
      </c>
      <c r="O61" s="6">
        <f t="shared" si="22"/>
        <v>0.35798319327731076</v>
      </c>
      <c r="P61" s="6">
        <f t="shared" si="23"/>
        <v>0.41056910569105692</v>
      </c>
      <c r="Q61" s="6">
        <f t="shared" si="24"/>
        <v>0.4</v>
      </c>
      <c r="R61" s="6">
        <f t="shared" si="25"/>
        <v>0</v>
      </c>
      <c r="S61" s="6">
        <f t="shared" si="26"/>
        <v>0</v>
      </c>
      <c r="T61" s="5">
        <f t="shared" si="27"/>
        <v>0.88316831683168306</v>
      </c>
      <c r="U61" s="5">
        <f t="shared" si="28"/>
        <v>0.71856287425149701</v>
      </c>
      <c r="V61" s="6">
        <f t="shared" si="29"/>
        <v>0.30898884632680085</v>
      </c>
      <c r="X61" s="6">
        <f t="shared" si="7"/>
        <v>7.2888620999325671</v>
      </c>
      <c r="Y61" s="6">
        <f t="shared" si="30"/>
        <v>0.34708867142536032</v>
      </c>
      <c r="Z61" s="6">
        <f t="shared" si="31"/>
        <v>0</v>
      </c>
      <c r="AA61" s="6">
        <f t="shared" si="32"/>
        <v>0</v>
      </c>
    </row>
    <row r="62" spans="1:27" x14ac:dyDescent="0.2">
      <c r="A62" s="6" t="str">
        <f t="shared" si="8"/>
        <v>Niemcy</v>
      </c>
      <c r="B62" s="13">
        <f t="shared" si="9"/>
        <v>0.23333333333333334</v>
      </c>
      <c r="C62" s="13">
        <f t="shared" si="10"/>
        <v>0.43552812071330599</v>
      </c>
      <c r="D62" s="5">
        <f t="shared" si="11"/>
        <v>0.26106194690265488</v>
      </c>
      <c r="E62" s="5">
        <f t="shared" si="12"/>
        <v>0.44902386117136656</v>
      </c>
      <c r="F62" s="5">
        <f t="shared" si="13"/>
        <v>0.891891891891892</v>
      </c>
      <c r="G62" s="5">
        <f t="shared" si="14"/>
        <v>0.89743589743589736</v>
      </c>
      <c r="H62" s="5">
        <f t="shared" si="15"/>
        <v>0.2339449541284403</v>
      </c>
      <c r="I62" s="5">
        <f t="shared" si="16"/>
        <v>0.72413793103448276</v>
      </c>
      <c r="J62" s="5">
        <f t="shared" si="17"/>
        <v>0.79487179487179482</v>
      </c>
      <c r="K62" s="5">
        <f t="shared" si="18"/>
        <v>0.32649253731343286</v>
      </c>
      <c r="L62" s="6">
        <f t="shared" si="19"/>
        <v>0.18350515463917527</v>
      </c>
      <c r="M62" s="6">
        <f t="shared" si="20"/>
        <v>0.12303775986423418</v>
      </c>
      <c r="N62" s="6">
        <f t="shared" si="21"/>
        <v>0.32606324972737188</v>
      </c>
      <c r="O62" s="6">
        <f t="shared" si="22"/>
        <v>0.45445378151260485</v>
      </c>
      <c r="P62" s="6">
        <f t="shared" si="23"/>
        <v>0.15040650406504061</v>
      </c>
      <c r="Q62" s="6">
        <f t="shared" si="24"/>
        <v>0.98333333333333328</v>
      </c>
      <c r="R62" s="6">
        <f t="shared" si="25"/>
        <v>1</v>
      </c>
      <c r="S62" s="6">
        <f t="shared" si="26"/>
        <v>1</v>
      </c>
      <c r="T62" s="5">
        <f t="shared" si="27"/>
        <v>1</v>
      </c>
      <c r="U62" s="5">
        <f t="shared" si="28"/>
        <v>0.8293413173652695</v>
      </c>
      <c r="V62" s="6">
        <f t="shared" si="29"/>
        <v>0.92185856301283398</v>
      </c>
      <c r="X62" s="6">
        <f t="shared" si="7"/>
        <v>12.219721932316464</v>
      </c>
      <c r="Y62" s="6">
        <f t="shared" si="30"/>
        <v>0.58189152058649829</v>
      </c>
      <c r="Z62" s="6">
        <f t="shared" si="31"/>
        <v>0.23480284916113797</v>
      </c>
      <c r="AA62" s="6">
        <f t="shared" si="32"/>
        <v>0.81279107811320817</v>
      </c>
    </row>
    <row r="63" spans="1:27" x14ac:dyDescent="0.2">
      <c r="A63" s="6" t="str">
        <f t="shared" si="8"/>
        <v>Polska</v>
      </c>
      <c r="B63" s="13">
        <f t="shared" si="9"/>
        <v>0.4</v>
      </c>
      <c r="C63" s="13">
        <f t="shared" si="10"/>
        <v>0.46021947873799729</v>
      </c>
      <c r="D63" s="5">
        <f t="shared" si="11"/>
        <v>0.74362621154656561</v>
      </c>
      <c r="E63" s="5">
        <f t="shared" si="12"/>
        <v>0.85140997830802612</v>
      </c>
      <c r="F63" s="5">
        <f t="shared" si="13"/>
        <v>0.29729729729729731</v>
      </c>
      <c r="G63" s="5">
        <f t="shared" si="14"/>
        <v>0.60683760683760679</v>
      </c>
      <c r="H63" s="5">
        <f t="shared" si="15"/>
        <v>0.78899082568807344</v>
      </c>
      <c r="I63" s="5">
        <f t="shared" si="16"/>
        <v>0.68965517241379304</v>
      </c>
      <c r="J63" s="5">
        <f t="shared" si="17"/>
        <v>0.66666666666666663</v>
      </c>
      <c r="K63" s="5">
        <f t="shared" si="18"/>
        <v>0.91977611940298509</v>
      </c>
      <c r="L63" s="6">
        <f t="shared" si="19"/>
        <v>0.16288659793814433</v>
      </c>
      <c r="M63" s="6">
        <f t="shared" si="20"/>
        <v>0.25159100551548574</v>
      </c>
      <c r="N63" s="6">
        <f t="shared" si="21"/>
        <v>0.25027262813522361</v>
      </c>
      <c r="O63" s="6">
        <f t="shared" si="22"/>
        <v>0.89579831932773091</v>
      </c>
      <c r="P63" s="6">
        <f t="shared" si="23"/>
        <v>0.29674796747967486</v>
      </c>
      <c r="Q63" s="6">
        <f t="shared" si="24"/>
        <v>8.3333333333333329E-2</v>
      </c>
      <c r="R63" s="6">
        <f t="shared" si="25"/>
        <v>0.37236913113869397</v>
      </c>
      <c r="S63" s="6">
        <f t="shared" si="26"/>
        <v>0.45714285714285718</v>
      </c>
      <c r="T63" s="5">
        <f t="shared" si="27"/>
        <v>0.61386138613861374</v>
      </c>
      <c r="U63" s="5">
        <f t="shared" si="28"/>
        <v>0.66467065868263475</v>
      </c>
      <c r="V63" s="6">
        <f t="shared" si="29"/>
        <v>0.99685505645557193</v>
      </c>
      <c r="X63" s="6">
        <f t="shared" si="7"/>
        <v>11.470008298186977</v>
      </c>
      <c r="Y63" s="6">
        <f t="shared" si="30"/>
        <v>0.54619087134223698</v>
      </c>
      <c r="Z63" s="6">
        <f t="shared" si="31"/>
        <v>0.19910219991687667</v>
      </c>
      <c r="AA63" s="6">
        <f t="shared" si="32"/>
        <v>0.68921008541123696</v>
      </c>
    </row>
    <row r="64" spans="1:27" x14ac:dyDescent="0.2">
      <c r="A64" s="6" t="str">
        <f t="shared" si="8"/>
        <v>Portugalia</v>
      </c>
      <c r="B64" s="13">
        <f t="shared" si="9"/>
        <v>0.43333333333333335</v>
      </c>
      <c r="C64" s="13">
        <f t="shared" si="10"/>
        <v>0.51097393689986292</v>
      </c>
      <c r="D64" s="5">
        <f t="shared" si="11"/>
        <v>0.78429203539823011</v>
      </c>
      <c r="E64" s="5">
        <f t="shared" si="12"/>
        <v>0.34381778741865504</v>
      </c>
      <c r="F64" s="5">
        <f t="shared" si="13"/>
        <v>0.86872586872586877</v>
      </c>
      <c r="G64" s="5">
        <f t="shared" si="14"/>
        <v>0.6495726495726496</v>
      </c>
      <c r="H64" s="5">
        <f t="shared" si="15"/>
        <v>0.38990825688073399</v>
      </c>
      <c r="I64" s="5">
        <f t="shared" si="16"/>
        <v>0.80344827586206902</v>
      </c>
      <c r="J64" s="5">
        <f t="shared" si="17"/>
        <v>0.66666666666666663</v>
      </c>
      <c r="K64" s="5">
        <f t="shared" si="18"/>
        <v>0.65298507462686572</v>
      </c>
      <c r="L64" s="6">
        <f t="shared" si="19"/>
        <v>0.45773195876288658</v>
      </c>
      <c r="M64" s="6">
        <f t="shared" si="20"/>
        <v>0.33050487908358084</v>
      </c>
      <c r="N64" s="6">
        <f t="shared" si="21"/>
        <v>0.2862595419847328</v>
      </c>
      <c r="O64" s="6">
        <f t="shared" si="22"/>
        <v>0.14453781512605038</v>
      </c>
      <c r="P64" s="6">
        <f t="shared" si="23"/>
        <v>0.21544715447154472</v>
      </c>
      <c r="Q64" s="6">
        <f t="shared" si="24"/>
        <v>0.5083333333333333</v>
      </c>
      <c r="R64" s="6">
        <f t="shared" si="25"/>
        <v>1.0793308148947653E-2</v>
      </c>
      <c r="S64" s="6">
        <f t="shared" si="26"/>
        <v>5.714285714285712E-2</v>
      </c>
      <c r="T64" s="5">
        <f t="shared" si="27"/>
        <v>0.39999999999999991</v>
      </c>
      <c r="U64" s="5">
        <f t="shared" si="28"/>
        <v>0.61377245508982037</v>
      </c>
      <c r="V64" s="6">
        <f t="shared" si="29"/>
        <v>0.19803939617083943</v>
      </c>
      <c r="X64" s="6">
        <f t="shared" si="7"/>
        <v>9.3262865846995311</v>
      </c>
      <c r="Y64" s="6">
        <f t="shared" si="30"/>
        <v>0.44410888498569195</v>
      </c>
      <c r="Z64" s="6">
        <f t="shared" si="31"/>
        <v>9.7020213560331636E-2</v>
      </c>
      <c r="AA64" s="6">
        <f t="shared" si="32"/>
        <v>0.33584415291467951</v>
      </c>
    </row>
    <row r="65" spans="1:27" x14ac:dyDescent="0.2">
      <c r="A65" s="6" t="str">
        <f t="shared" si="8"/>
        <v>Rumunia</v>
      </c>
      <c r="B65" s="13">
        <f t="shared" si="9"/>
        <v>0.5</v>
      </c>
      <c r="C65" s="13">
        <f t="shared" si="10"/>
        <v>0</v>
      </c>
      <c r="D65" s="5">
        <f t="shared" si="11"/>
        <v>0.78429203539823011</v>
      </c>
      <c r="E65" s="5">
        <f t="shared" si="12"/>
        <v>0.92841648590021697</v>
      </c>
      <c r="F65" s="5">
        <f t="shared" si="13"/>
        <v>0.67953667953667962</v>
      </c>
      <c r="G65" s="5">
        <f t="shared" si="14"/>
        <v>0.48717948717948723</v>
      </c>
      <c r="H65" s="5">
        <f t="shared" si="15"/>
        <v>0.22018348623853218</v>
      </c>
      <c r="I65" s="5">
        <f t="shared" si="16"/>
        <v>0.5241379310344827</v>
      </c>
      <c r="J65" s="5">
        <f t="shared" si="17"/>
        <v>0.82051282051282048</v>
      </c>
      <c r="K65" s="5">
        <f t="shared" si="18"/>
        <v>1</v>
      </c>
      <c r="L65" s="6">
        <f t="shared" si="19"/>
        <v>0.42061855670103088</v>
      </c>
      <c r="M65" s="6">
        <f t="shared" si="20"/>
        <v>0.11794654221467965</v>
      </c>
      <c r="N65" s="6">
        <f t="shared" si="21"/>
        <v>0.10905125408942203</v>
      </c>
      <c r="O65" s="6">
        <f t="shared" si="22"/>
        <v>0.93781512605042006</v>
      </c>
      <c r="P65" s="6">
        <f t="shared" si="23"/>
        <v>0.13008130081300814</v>
      </c>
      <c r="Q65" s="6">
        <f t="shared" si="24"/>
        <v>0.29166666666666669</v>
      </c>
      <c r="R65" s="6">
        <f t="shared" si="25"/>
        <v>2.1586616297895305E-2</v>
      </c>
      <c r="S65" s="6">
        <f t="shared" si="26"/>
        <v>0.34285714285714286</v>
      </c>
      <c r="T65" s="5">
        <f t="shared" si="27"/>
        <v>0.68514851485148509</v>
      </c>
      <c r="U65" s="5">
        <f t="shared" si="28"/>
        <v>0.18263473053892221</v>
      </c>
      <c r="V65" s="6">
        <f t="shared" si="29"/>
        <v>0.39916237113402059</v>
      </c>
      <c r="X65" s="6">
        <f t="shared" si="7"/>
        <v>9.5828277480151431</v>
      </c>
      <c r="Y65" s="6">
        <f t="shared" si="30"/>
        <v>0.45632513085786397</v>
      </c>
      <c r="Z65" s="6">
        <f t="shared" si="31"/>
        <v>0.10923645943250365</v>
      </c>
      <c r="AA65" s="6">
        <f t="shared" si="32"/>
        <v>0.37813178140135334</v>
      </c>
    </row>
    <row r="66" spans="1:27" x14ac:dyDescent="0.2">
      <c r="A66" s="6" t="str">
        <f>A25</f>
        <v>Słowacja</v>
      </c>
      <c r="B66" s="13">
        <f t="shared" si="9"/>
        <v>0.73333333333333328</v>
      </c>
      <c r="C66" s="13">
        <f t="shared" si="10"/>
        <v>0.60013717421124835</v>
      </c>
      <c r="D66" s="5">
        <f t="shared" si="11"/>
        <v>1</v>
      </c>
      <c r="E66" s="5">
        <f t="shared" si="12"/>
        <v>0.48698481561822121</v>
      </c>
      <c r="F66" s="5">
        <f t="shared" si="13"/>
        <v>0.6640926640926641</v>
      </c>
      <c r="G66" s="5">
        <f t="shared" si="14"/>
        <v>0.55555555555555558</v>
      </c>
      <c r="H66" s="5">
        <f t="shared" si="15"/>
        <v>0.73853211009174324</v>
      </c>
      <c r="I66" s="5">
        <f t="shared" si="16"/>
        <v>0.89310344827586208</v>
      </c>
      <c r="J66" s="5">
        <f t="shared" si="17"/>
        <v>0.87179487179487181</v>
      </c>
      <c r="K66" s="5">
        <f t="shared" si="18"/>
        <v>0.90671641791044777</v>
      </c>
      <c r="L66" s="6">
        <f t="shared" si="19"/>
        <v>0.13608247422680411</v>
      </c>
      <c r="M66" s="6">
        <f t="shared" si="20"/>
        <v>0.16122189223589306</v>
      </c>
      <c r="N66" s="6">
        <f t="shared" si="21"/>
        <v>0.4427480916030534</v>
      </c>
      <c r="O66" s="6">
        <f t="shared" si="22"/>
        <v>0.73565426170468162</v>
      </c>
      <c r="P66" s="6">
        <f t="shared" si="23"/>
        <v>1.6260162601626032E-2</v>
      </c>
      <c r="Q66" s="6">
        <f t="shared" si="24"/>
        <v>0.18333333333333332</v>
      </c>
      <c r="R66" s="6">
        <f t="shared" si="25"/>
        <v>1.0793308148947653E-2</v>
      </c>
      <c r="S66" s="6">
        <f t="shared" si="26"/>
        <v>0.28571428571428575</v>
      </c>
      <c r="T66" s="5">
        <f t="shared" si="27"/>
        <v>0.48712871287128701</v>
      </c>
      <c r="U66" s="5">
        <f t="shared" si="28"/>
        <v>0.84431137724550898</v>
      </c>
      <c r="V66" s="6">
        <f t="shared" si="29"/>
        <v>0.30921192801546854</v>
      </c>
      <c r="X66" s="6">
        <f t="shared" si="7"/>
        <v>11.062710218584838</v>
      </c>
      <c r="Y66" s="6">
        <f t="shared" si="30"/>
        <v>0.52679572469451608</v>
      </c>
      <c r="Z66" s="6">
        <f t="shared" si="31"/>
        <v>0.17970705326915576</v>
      </c>
      <c r="AA66" s="6">
        <f t="shared" si="32"/>
        <v>0.62207204935126403</v>
      </c>
    </row>
    <row r="67" spans="1:27" x14ac:dyDescent="0.2">
      <c r="A67" s="6" t="str">
        <f t="shared" si="8"/>
        <v>Słowenia</v>
      </c>
      <c r="B67" s="13">
        <f t="shared" si="9"/>
        <v>1</v>
      </c>
      <c r="C67" s="13">
        <f t="shared" si="10"/>
        <v>0.74005486968449941</v>
      </c>
      <c r="D67" s="5">
        <f t="shared" si="11"/>
        <v>0.99778761061946908</v>
      </c>
      <c r="E67" s="5">
        <f t="shared" si="12"/>
        <v>0.62039045553145344</v>
      </c>
      <c r="F67" s="5">
        <f t="shared" si="13"/>
        <v>0.85328185328185335</v>
      </c>
      <c r="G67" s="5">
        <f t="shared" si="14"/>
        <v>0.52991452991452992</v>
      </c>
      <c r="H67" s="5">
        <f t="shared" si="15"/>
        <v>0.8669724770642202</v>
      </c>
      <c r="I67" s="5">
        <f t="shared" si="16"/>
        <v>0.86551724137931041</v>
      </c>
      <c r="J67" s="5">
        <f t="shared" si="17"/>
        <v>0.61538461538461542</v>
      </c>
      <c r="K67" s="5">
        <f t="shared" si="18"/>
        <v>0.70149253731343286</v>
      </c>
      <c r="L67" s="6">
        <f t="shared" si="19"/>
        <v>0.38969072164948448</v>
      </c>
      <c r="M67" s="6">
        <f t="shared" si="20"/>
        <v>2.9698769622401356E-2</v>
      </c>
      <c r="N67" s="6">
        <f t="shared" si="21"/>
        <v>0.43675027262813521</v>
      </c>
      <c r="O67" s="6">
        <f t="shared" si="22"/>
        <v>0.98727490996398548</v>
      </c>
      <c r="P67" s="6">
        <f t="shared" si="23"/>
        <v>0.91869918699186981</v>
      </c>
      <c r="Q67" s="6">
        <f t="shared" si="24"/>
        <v>0.42499999999999999</v>
      </c>
      <c r="R67" s="6">
        <f t="shared" si="25"/>
        <v>2.1586616297895305E-2</v>
      </c>
      <c r="S67" s="6">
        <f t="shared" si="26"/>
        <v>0.77142857142857157</v>
      </c>
      <c r="T67" s="5">
        <f t="shared" si="27"/>
        <v>0.7267326732673266</v>
      </c>
      <c r="U67" s="5">
        <f t="shared" si="28"/>
        <v>0.82634730538922163</v>
      </c>
      <c r="V67" s="6">
        <f t="shared" si="29"/>
        <v>3.1434094256259204E-2</v>
      </c>
      <c r="X67" s="6">
        <f t="shared" si="7"/>
        <v>13.355439311668535</v>
      </c>
      <c r="Y67" s="6">
        <f t="shared" si="30"/>
        <v>0.63597330055564449</v>
      </c>
      <c r="Z67" s="6">
        <f t="shared" si="31"/>
        <v>0.28888462913028418</v>
      </c>
      <c r="AA67" s="6">
        <f t="shared" si="32"/>
        <v>1</v>
      </c>
    </row>
    <row r="68" spans="1:27" x14ac:dyDescent="0.2">
      <c r="A68" s="6" t="str">
        <f t="shared" si="8"/>
        <v>Szwecja</v>
      </c>
      <c r="B68" s="13">
        <f t="shared" si="9"/>
        <v>0.2</v>
      </c>
      <c r="C68" s="13">
        <f t="shared" si="10"/>
        <v>0.27503429355281211</v>
      </c>
      <c r="D68" s="5">
        <f t="shared" si="11"/>
        <v>0.84070796460176989</v>
      </c>
      <c r="E68" s="5">
        <f t="shared" si="12"/>
        <v>0.78199566160520606</v>
      </c>
      <c r="F68" s="5">
        <f t="shared" si="13"/>
        <v>0.97683397683397688</v>
      </c>
      <c r="G68" s="5">
        <f t="shared" si="14"/>
        <v>0.76068376068376065</v>
      </c>
      <c r="H68" s="5">
        <f t="shared" si="15"/>
        <v>0.83944954128440363</v>
      </c>
      <c r="I68" s="5">
        <f t="shared" si="16"/>
        <v>0.50689655172413783</v>
      </c>
      <c r="J68" s="5">
        <f t="shared" si="17"/>
        <v>0.74358974358974361</v>
      </c>
      <c r="K68" s="5">
        <f t="shared" si="18"/>
        <v>0.6324626865671642</v>
      </c>
      <c r="L68" s="6">
        <f t="shared" si="19"/>
        <v>1</v>
      </c>
      <c r="M68" s="6">
        <f t="shared" si="20"/>
        <v>3.9032668646584646E-2</v>
      </c>
      <c r="N68" s="6">
        <f t="shared" si="21"/>
        <v>0.89640130861504919</v>
      </c>
      <c r="O68" s="6">
        <f t="shared" si="22"/>
        <v>0.28235294117647042</v>
      </c>
      <c r="P68" s="6">
        <f t="shared" si="23"/>
        <v>0.27642276422764228</v>
      </c>
      <c r="Q68" s="6">
        <f t="shared" si="24"/>
        <v>1</v>
      </c>
      <c r="R68" s="6">
        <f t="shared" si="25"/>
        <v>8.3648138154344298E-2</v>
      </c>
      <c r="S68" s="6">
        <f t="shared" si="26"/>
        <v>0.14285714285714282</v>
      </c>
      <c r="T68" s="5">
        <f t="shared" si="27"/>
        <v>0.68712871287128707</v>
      </c>
      <c r="U68" s="5">
        <f t="shared" si="28"/>
        <v>0.88922155688622762</v>
      </c>
      <c r="V68" s="6">
        <f t="shared" si="29"/>
        <v>0.14350147275405006</v>
      </c>
      <c r="X68" s="6">
        <f t="shared" si="7"/>
        <v>11.998220886631772</v>
      </c>
      <c r="Y68" s="6">
        <f t="shared" si="30"/>
        <v>0.57134385174437008</v>
      </c>
      <c r="Z68" s="6">
        <f t="shared" si="31"/>
        <v>0.22425518031900976</v>
      </c>
      <c r="AA68" s="6">
        <f t="shared" si="32"/>
        <v>0.77627937835997785</v>
      </c>
    </row>
    <row r="69" spans="1:27" x14ac:dyDescent="0.2">
      <c r="A69" s="6" t="str">
        <f t="shared" si="8"/>
        <v>Węgry</v>
      </c>
      <c r="B69" s="13">
        <f t="shared" si="9"/>
        <v>0.43333333333333335</v>
      </c>
      <c r="C69" s="13">
        <f t="shared" si="10"/>
        <v>0.61316872427983549</v>
      </c>
      <c r="D69" s="5">
        <f t="shared" si="11"/>
        <v>0.3163716814159292</v>
      </c>
      <c r="E69" s="5">
        <f t="shared" si="12"/>
        <v>0.59110629067245124</v>
      </c>
      <c r="F69" s="5">
        <f t="shared" si="13"/>
        <v>0.94594594594594594</v>
      </c>
      <c r="G69" s="5">
        <f t="shared" si="14"/>
        <v>0.47863247863247865</v>
      </c>
      <c r="H69" s="5">
        <f t="shared" si="15"/>
        <v>0.84403669724770647</v>
      </c>
      <c r="I69" s="5">
        <f t="shared" si="16"/>
        <v>0.94137931034482758</v>
      </c>
      <c r="J69" s="5">
        <f t="shared" si="17"/>
        <v>0.79487179487179482</v>
      </c>
      <c r="K69" s="5">
        <f t="shared" si="18"/>
        <v>0.76865671641791045</v>
      </c>
      <c r="L69" s="6">
        <f t="shared" si="19"/>
        <v>0.26185567010309274</v>
      </c>
      <c r="M69" s="6">
        <f t="shared" si="20"/>
        <v>0.37038608400509127</v>
      </c>
      <c r="N69" s="6">
        <f t="shared" si="21"/>
        <v>0.13031624863685934</v>
      </c>
      <c r="O69" s="6">
        <f t="shared" si="22"/>
        <v>0.61464585834333718</v>
      </c>
      <c r="P69" s="6">
        <f t="shared" si="23"/>
        <v>0.39837398373983751</v>
      </c>
      <c r="Q69" s="6">
        <f t="shared" si="24"/>
        <v>0.31666666666666665</v>
      </c>
      <c r="R69" s="6">
        <f t="shared" si="25"/>
        <v>2.1586616297895305E-2</v>
      </c>
      <c r="S69" s="6">
        <f t="shared" si="26"/>
        <v>0.39999999999999997</v>
      </c>
      <c r="T69" s="5">
        <f t="shared" si="27"/>
        <v>0.62772277227722761</v>
      </c>
      <c r="U69" s="5">
        <f t="shared" si="28"/>
        <v>0.39520958083832347</v>
      </c>
      <c r="V69" s="6">
        <f t="shared" si="29"/>
        <v>0.30947222486553472</v>
      </c>
      <c r="X69" s="6">
        <f t="shared" si="7"/>
        <v>10.573738678936079</v>
      </c>
      <c r="Y69" s="6">
        <f t="shared" si="30"/>
        <v>0.50351136566362287</v>
      </c>
      <c r="Z69" s="6">
        <f t="shared" si="31"/>
        <v>0.15642269423826255</v>
      </c>
      <c r="AA69" s="6">
        <f t="shared" si="32"/>
        <v>0.54147115652774114</v>
      </c>
    </row>
    <row r="70" spans="1:27" x14ac:dyDescent="0.2">
      <c r="A70" s="6" t="str">
        <f t="shared" si="8"/>
        <v>Wielka Brytania</v>
      </c>
      <c r="B70" s="13">
        <f t="shared" si="9"/>
        <v>3.3333333333333333E-2</v>
      </c>
      <c r="C70" s="13">
        <f t="shared" si="10"/>
        <v>0.66460905349794253</v>
      </c>
      <c r="D70" s="5">
        <f t="shared" si="11"/>
        <v>0.74362621154656561</v>
      </c>
      <c r="E70" s="5">
        <f t="shared" si="12"/>
        <v>0.61822125813449025</v>
      </c>
      <c r="F70" s="5">
        <f t="shared" si="13"/>
        <v>0.84169884169884168</v>
      </c>
      <c r="G70" s="5">
        <f t="shared" si="14"/>
        <v>0.94017094017094005</v>
      </c>
      <c r="H70" s="5">
        <f t="shared" si="15"/>
        <v>0.65137614678899092</v>
      </c>
      <c r="I70" s="5">
        <f t="shared" si="16"/>
        <v>0.97931034482758628</v>
      </c>
      <c r="J70" s="5">
        <f t="shared" si="17"/>
        <v>0.78321678321678323</v>
      </c>
      <c r="K70" s="5">
        <f t="shared" si="18"/>
        <v>0.57462686567164178</v>
      </c>
      <c r="L70" s="6">
        <f t="shared" si="19"/>
        <v>4.5360824742268047E-2</v>
      </c>
      <c r="M70" s="6">
        <f t="shared" si="20"/>
        <v>0.45990666100975813</v>
      </c>
      <c r="N70" s="6">
        <f t="shared" si="21"/>
        <v>0.17339149400218104</v>
      </c>
      <c r="O70" s="6">
        <f t="shared" si="22"/>
        <v>0.15174069627851133</v>
      </c>
      <c r="P70" s="6">
        <f t="shared" si="23"/>
        <v>0.31707317073170732</v>
      </c>
      <c r="Q70" s="6">
        <f t="shared" si="24"/>
        <v>0.91666666666666663</v>
      </c>
      <c r="R70" s="6">
        <f t="shared" si="25"/>
        <v>0.25903939557474365</v>
      </c>
      <c r="S70" s="6">
        <f t="shared" si="26"/>
        <v>0.17142857142857143</v>
      </c>
      <c r="T70" s="5">
        <f t="shared" si="27"/>
        <v>0.74455445544554444</v>
      </c>
      <c r="U70" s="5">
        <f t="shared" si="28"/>
        <v>0.69461077844311381</v>
      </c>
      <c r="V70" s="6">
        <f t="shared" si="29"/>
        <v>0.72615979381443307</v>
      </c>
      <c r="X70" s="6">
        <f t="shared" si="7"/>
        <v>11.490122287024615</v>
      </c>
      <c r="Y70" s="6">
        <f t="shared" si="30"/>
        <v>0.54714868033450548</v>
      </c>
      <c r="Z70" s="6">
        <f t="shared" si="31"/>
        <v>0.20006000890914516</v>
      </c>
      <c r="AA70" s="6">
        <f t="shared" si="32"/>
        <v>0.69252562696549713</v>
      </c>
    </row>
    <row r="71" spans="1:27" x14ac:dyDescent="0.2">
      <c r="A71" s="6" t="str">
        <f t="shared" si="8"/>
        <v>Włochy</v>
      </c>
      <c r="B71" s="13">
        <f t="shared" si="9"/>
        <v>0.36666666666666664</v>
      </c>
      <c r="C71" s="13">
        <f t="shared" si="10"/>
        <v>0.86008230452674916</v>
      </c>
      <c r="D71" s="5">
        <f t="shared" si="11"/>
        <v>0.80420353982300885</v>
      </c>
      <c r="E71" s="5">
        <f t="shared" si="12"/>
        <v>0.29609544468546639</v>
      </c>
      <c r="F71" s="5">
        <f t="shared" si="13"/>
        <v>0.97683397683397688</v>
      </c>
      <c r="G71" s="5">
        <f t="shared" si="14"/>
        <v>0.87179487179487181</v>
      </c>
      <c r="H71" s="5">
        <f t="shared" si="15"/>
        <v>0.6009174311926605</v>
      </c>
      <c r="I71" s="5">
        <f t="shared" si="16"/>
        <v>1</v>
      </c>
      <c r="J71" s="5">
        <f t="shared" si="17"/>
        <v>0.82051282051282048</v>
      </c>
      <c r="K71" s="5">
        <f t="shared" si="18"/>
        <v>0.55783582089552242</v>
      </c>
      <c r="L71" s="6">
        <f t="shared" si="19"/>
        <v>0.27216494845360822</v>
      </c>
      <c r="M71" s="6">
        <f t="shared" si="20"/>
        <v>0.32117098005939754</v>
      </c>
      <c r="N71" s="6">
        <f t="shared" si="21"/>
        <v>0.57470010905125402</v>
      </c>
      <c r="O71" s="6">
        <f t="shared" si="22"/>
        <v>0.83809523809523789</v>
      </c>
      <c r="P71" s="6">
        <f t="shared" si="23"/>
        <v>0.7195121951219513</v>
      </c>
      <c r="Q71" s="6">
        <f t="shared" si="24"/>
        <v>0.64166666666666672</v>
      </c>
      <c r="R71" s="6">
        <f t="shared" si="25"/>
        <v>0.376902320561252</v>
      </c>
      <c r="S71" s="6">
        <f t="shared" si="26"/>
        <v>0.31428571428571428</v>
      </c>
      <c r="T71" s="5">
        <f t="shared" si="27"/>
        <v>0.36237623762376231</v>
      </c>
      <c r="U71" s="5">
        <f t="shared" si="28"/>
        <v>0.58383233532934131</v>
      </c>
      <c r="V71" s="6">
        <f t="shared" si="29"/>
        <v>0.30976690505648841</v>
      </c>
      <c r="X71" s="6">
        <f t="shared" si="7"/>
        <v>12.469416527236415</v>
      </c>
      <c r="Y71" s="6">
        <f t="shared" si="30"/>
        <v>0.59378173939221024</v>
      </c>
      <c r="Z71" s="6">
        <f t="shared" si="31"/>
        <v>0.24669306796684992</v>
      </c>
      <c r="AA71" s="6">
        <f t="shared" si="32"/>
        <v>0.85395013472867654</v>
      </c>
    </row>
    <row r="73" spans="1:27" x14ac:dyDescent="0.2">
      <c r="X73" s="6" t="s">
        <v>123</v>
      </c>
      <c r="Y73" s="6">
        <f>MIN(Y44:Y71)</f>
        <v>0.34708867142536032</v>
      </c>
    </row>
    <row r="74" spans="1:27" x14ac:dyDescent="0.2">
      <c r="Y74" s="6" t="s">
        <v>124</v>
      </c>
      <c r="Z74" s="6">
        <f>MAX(Z44:Z71)</f>
        <v>0.28888462913028418</v>
      </c>
    </row>
    <row r="75" spans="1:27" x14ac:dyDescent="0.2">
      <c r="A75" s="6" t="s">
        <v>65</v>
      </c>
      <c r="B75" s="13" t="str">
        <f t="shared" ref="B75:C90" si="33">Y43</f>
        <v>si</v>
      </c>
      <c r="C75" s="13" t="str">
        <f t="shared" si="33"/>
        <v>si'</v>
      </c>
      <c r="D75" s="5" t="str">
        <f t="shared" ref="D75:D103" si="34">AA43</f>
        <v>si''</v>
      </c>
    </row>
    <row r="76" spans="1:27" x14ac:dyDescent="0.2">
      <c r="A76" s="6" t="str">
        <f>A44</f>
        <v>Austria</v>
      </c>
      <c r="B76" s="13">
        <f>Y44</f>
        <v>0.53607660150287695</v>
      </c>
      <c r="C76" s="13">
        <f t="shared" si="33"/>
        <v>0.18898793007751663</v>
      </c>
      <c r="D76" s="5">
        <f>AA44</f>
        <v>0.65419863509693654</v>
      </c>
      <c r="I76" s="18"/>
      <c r="J76" s="18"/>
    </row>
    <row r="77" spans="1:27" x14ac:dyDescent="0.2">
      <c r="A77" s="6" t="str">
        <f t="shared" ref="A77:A103" si="35">A45</f>
        <v>Belgia</v>
      </c>
      <c r="B77" s="13">
        <f t="shared" si="33"/>
        <v>0.46238223082245211</v>
      </c>
      <c r="C77" s="13">
        <f t="shared" ref="C77:C103" si="36">Z45</f>
        <v>0.11529355939709179</v>
      </c>
      <c r="D77" s="5">
        <f t="shared" si="34"/>
        <v>0.39909897506210174</v>
      </c>
      <c r="I77" s="18"/>
      <c r="J77" s="18"/>
    </row>
    <row r="78" spans="1:27" x14ac:dyDescent="0.2">
      <c r="A78" s="6" t="str">
        <f t="shared" si="35"/>
        <v>Bułgaria</v>
      </c>
      <c r="B78" s="13">
        <f t="shared" si="33"/>
        <v>0.47118977722250416</v>
      </c>
      <c r="C78" s="13">
        <f t="shared" si="36"/>
        <v>0.12410110579714384</v>
      </c>
      <c r="D78" s="5">
        <f t="shared" si="34"/>
        <v>0.42958708523455374</v>
      </c>
      <c r="I78" s="18"/>
      <c r="J78" s="18"/>
    </row>
    <row r="79" spans="1:27" x14ac:dyDescent="0.2">
      <c r="A79" s="6" t="str">
        <f t="shared" si="35"/>
        <v>Chorwacja</v>
      </c>
      <c r="B79" s="13">
        <f t="shared" si="33"/>
        <v>0.50203223603475577</v>
      </c>
      <c r="C79" s="13">
        <f t="shared" si="36"/>
        <v>0.15494356460939546</v>
      </c>
      <c r="D79" s="5">
        <f t="shared" si="34"/>
        <v>0.53635101692972875</v>
      </c>
      <c r="I79" s="18"/>
      <c r="J79" s="18"/>
    </row>
    <row r="80" spans="1:27" x14ac:dyDescent="0.2">
      <c r="A80" s="6" t="str">
        <f t="shared" si="35"/>
        <v>Cypr</v>
      </c>
      <c r="B80" s="13">
        <f t="shared" si="33"/>
        <v>0.3995930956252145</v>
      </c>
      <c r="C80" s="13">
        <f t="shared" si="36"/>
        <v>5.2504424199854183E-2</v>
      </c>
      <c r="D80" s="5">
        <f t="shared" si="34"/>
        <v>0.18174876371208798</v>
      </c>
      <c r="I80" s="18"/>
      <c r="J80" s="18"/>
    </row>
    <row r="81" spans="1:10" x14ac:dyDescent="0.2">
      <c r="A81" s="6" t="str">
        <f t="shared" si="35"/>
        <v>Czechy</v>
      </c>
      <c r="B81" s="13">
        <f t="shared" si="33"/>
        <v>0.60330745221365145</v>
      </c>
      <c r="C81" s="13">
        <f t="shared" si="36"/>
        <v>0.25621878078829113</v>
      </c>
      <c r="D81" s="5">
        <f t="shared" si="34"/>
        <v>0.88692424224737465</v>
      </c>
      <c r="I81" s="18"/>
      <c r="J81" s="18"/>
    </row>
    <row r="82" spans="1:10" x14ac:dyDescent="0.2">
      <c r="A82" s="6" t="str">
        <f t="shared" si="35"/>
        <v>Dania</v>
      </c>
      <c r="B82" s="13">
        <f t="shared" si="33"/>
        <v>0.5105643164507746</v>
      </c>
      <c r="C82" s="13">
        <f t="shared" si="36"/>
        <v>0.16347564502541428</v>
      </c>
      <c r="D82" s="5">
        <f t="shared" si="34"/>
        <v>0.56588557694320363</v>
      </c>
      <c r="I82" s="18"/>
      <c r="J82" s="18"/>
    </row>
    <row r="83" spans="1:10" x14ac:dyDescent="0.2">
      <c r="A83" s="6" t="str">
        <f t="shared" si="35"/>
        <v>Estonia</v>
      </c>
      <c r="B83" s="13">
        <f t="shared" si="33"/>
        <v>0.46567294953939897</v>
      </c>
      <c r="C83" s="13">
        <f t="shared" si="36"/>
        <v>0.11858427811403865</v>
      </c>
      <c r="D83" s="5">
        <f t="shared" si="34"/>
        <v>0.41049009243256862</v>
      </c>
      <c r="I83" s="18"/>
      <c r="J83" s="18"/>
    </row>
    <row r="84" spans="1:10" x14ac:dyDescent="0.2">
      <c r="A84" s="6" t="str">
        <f t="shared" si="35"/>
        <v>Finlandia</v>
      </c>
      <c r="B84" s="13">
        <f t="shared" si="33"/>
        <v>0.52705516029952071</v>
      </c>
      <c r="C84" s="13">
        <f t="shared" si="36"/>
        <v>0.17996648887416039</v>
      </c>
      <c r="D84" s="5">
        <f t="shared" si="34"/>
        <v>0.62297010891845428</v>
      </c>
      <c r="I84" s="18"/>
      <c r="J84" s="18"/>
    </row>
    <row r="85" spans="1:10" x14ac:dyDescent="0.2">
      <c r="A85" s="6" t="str">
        <f t="shared" si="35"/>
        <v>Francja</v>
      </c>
      <c r="B85" s="13">
        <f t="shared" si="33"/>
        <v>0.5462729751945038</v>
      </c>
      <c r="C85" s="13">
        <f t="shared" si="36"/>
        <v>0.19918430376914348</v>
      </c>
      <c r="D85" s="5">
        <f t="shared" si="34"/>
        <v>0.68949429524446337</v>
      </c>
      <c r="I85" s="18"/>
      <c r="J85" s="18"/>
    </row>
    <row r="86" spans="1:10" x14ac:dyDescent="0.2">
      <c r="A86" s="6" t="str">
        <f t="shared" si="35"/>
        <v>Grecja</v>
      </c>
      <c r="B86" s="13">
        <f t="shared" si="33"/>
        <v>0.43656180565818703</v>
      </c>
      <c r="C86" s="13">
        <f t="shared" si="36"/>
        <v>8.9473134232826712E-2</v>
      </c>
      <c r="D86" s="5">
        <f t="shared" si="34"/>
        <v>0.30971926233041353</v>
      </c>
      <c r="I86" s="18"/>
      <c r="J86" s="18"/>
    </row>
    <row r="87" spans="1:10" x14ac:dyDescent="0.2">
      <c r="A87" s="6" t="str">
        <f t="shared" si="35"/>
        <v>Hiszpania</v>
      </c>
      <c r="B87" s="13">
        <f t="shared" si="33"/>
        <v>0.56726788612770396</v>
      </c>
      <c r="C87" s="13">
        <f t="shared" si="36"/>
        <v>0.22017921470234364</v>
      </c>
      <c r="D87" s="5">
        <f t="shared" si="34"/>
        <v>0.76217005856356912</v>
      </c>
      <c r="I87" s="18"/>
      <c r="J87" s="18"/>
    </row>
    <row r="88" spans="1:10" x14ac:dyDescent="0.2">
      <c r="A88" s="6" t="str">
        <f t="shared" si="35"/>
        <v>Holandia</v>
      </c>
      <c r="B88" s="13">
        <f t="shared" si="33"/>
        <v>0.54086048257014196</v>
      </c>
      <c r="C88" s="13">
        <f t="shared" si="36"/>
        <v>0.19377181114478165</v>
      </c>
      <c r="D88" s="5">
        <f t="shared" si="34"/>
        <v>0.67075846758670032</v>
      </c>
      <c r="I88" s="18"/>
      <c r="J88" s="18"/>
    </row>
    <row r="89" spans="1:10" x14ac:dyDescent="0.2">
      <c r="A89" s="6" t="str">
        <f t="shared" si="35"/>
        <v>Irlandia</v>
      </c>
      <c r="B89" s="13">
        <f t="shared" si="33"/>
        <v>0.42341964598947096</v>
      </c>
      <c r="C89" s="13">
        <f t="shared" si="36"/>
        <v>7.6330974564110643E-2</v>
      </c>
      <c r="D89" s="5">
        <f t="shared" si="34"/>
        <v>0.26422650036422018</v>
      </c>
      <c r="I89" s="18"/>
      <c r="J89" s="18"/>
    </row>
    <row r="90" spans="1:10" x14ac:dyDescent="0.2">
      <c r="A90" s="6" t="str">
        <f t="shared" si="35"/>
        <v>Litwa</v>
      </c>
      <c r="B90" s="13">
        <f t="shared" si="33"/>
        <v>0.42036688280681905</v>
      </c>
      <c r="C90" s="13">
        <f t="shared" si="36"/>
        <v>7.3278211381458735E-2</v>
      </c>
      <c r="D90" s="5">
        <f t="shared" si="34"/>
        <v>0.25365908737363446</v>
      </c>
      <c r="I90" s="18"/>
      <c r="J90" s="18"/>
    </row>
    <row r="91" spans="1:10" x14ac:dyDescent="0.2">
      <c r="A91" s="6" t="str">
        <f t="shared" si="35"/>
        <v>Luksemburg</v>
      </c>
      <c r="B91" s="13">
        <f t="shared" ref="B91:B103" si="37">Y59</f>
        <v>0.46946752156289873</v>
      </c>
      <c r="C91" s="13">
        <f t="shared" si="36"/>
        <v>0.12237885013753841</v>
      </c>
      <c r="D91" s="5">
        <f t="shared" si="34"/>
        <v>0.42362534312044248</v>
      </c>
      <c r="I91" s="18"/>
      <c r="J91" s="18"/>
    </row>
    <row r="92" spans="1:10" x14ac:dyDescent="0.2">
      <c r="A92" s="6" t="str">
        <f t="shared" si="35"/>
        <v>Łotwa</v>
      </c>
      <c r="B92" s="13">
        <f t="shared" si="37"/>
        <v>0.48004725252118619</v>
      </c>
      <c r="C92" s="13">
        <f t="shared" si="36"/>
        <v>0.13295858109582587</v>
      </c>
      <c r="D92" s="5">
        <f t="shared" si="34"/>
        <v>0.46024802875843851</v>
      </c>
      <c r="I92" s="18"/>
      <c r="J92" s="18"/>
    </row>
    <row r="93" spans="1:10" x14ac:dyDescent="0.2">
      <c r="A93" s="6" t="str">
        <f t="shared" si="35"/>
        <v>Malta</v>
      </c>
      <c r="B93" s="13">
        <f t="shared" si="37"/>
        <v>0.34708867142536032</v>
      </c>
      <c r="C93" s="13">
        <f t="shared" si="36"/>
        <v>0</v>
      </c>
      <c r="D93" s="5">
        <f t="shared" si="34"/>
        <v>0</v>
      </c>
      <c r="I93" s="18"/>
      <c r="J93" s="18"/>
    </row>
    <row r="94" spans="1:10" x14ac:dyDescent="0.2">
      <c r="A94" s="6" t="str">
        <f t="shared" si="35"/>
        <v>Niemcy</v>
      </c>
      <c r="B94" s="13">
        <f t="shared" si="37"/>
        <v>0.58189152058649829</v>
      </c>
      <c r="C94" s="13">
        <f t="shared" si="36"/>
        <v>0.23480284916113797</v>
      </c>
      <c r="D94" s="5">
        <f t="shared" si="34"/>
        <v>0.81279107811320817</v>
      </c>
      <c r="I94" s="18"/>
      <c r="J94" s="18"/>
    </row>
    <row r="95" spans="1:10" x14ac:dyDescent="0.2">
      <c r="A95" s="6" t="str">
        <f t="shared" si="35"/>
        <v>Polska</v>
      </c>
      <c r="B95" s="13">
        <f t="shared" si="37"/>
        <v>0.54619087134223698</v>
      </c>
      <c r="C95" s="13">
        <f t="shared" si="36"/>
        <v>0.19910219991687667</v>
      </c>
      <c r="D95" s="5">
        <f t="shared" si="34"/>
        <v>0.68921008541123696</v>
      </c>
      <c r="I95" s="18"/>
      <c r="J95" s="18"/>
    </row>
    <row r="96" spans="1:10" x14ac:dyDescent="0.2">
      <c r="A96" s="6" t="str">
        <f t="shared" si="35"/>
        <v>Portugalia</v>
      </c>
      <c r="B96" s="13">
        <f t="shared" si="37"/>
        <v>0.44410888498569195</v>
      </c>
      <c r="C96" s="13">
        <f t="shared" si="36"/>
        <v>9.7020213560331636E-2</v>
      </c>
      <c r="D96" s="5">
        <f t="shared" si="34"/>
        <v>0.33584415291467951</v>
      </c>
      <c r="I96" s="18"/>
      <c r="J96" s="18"/>
    </row>
    <row r="97" spans="1:10" x14ac:dyDescent="0.2">
      <c r="A97" s="6" t="str">
        <f t="shared" si="35"/>
        <v>Rumunia</v>
      </c>
      <c r="B97" s="13">
        <f t="shared" si="37"/>
        <v>0.45632513085786397</v>
      </c>
      <c r="C97" s="13">
        <f t="shared" si="36"/>
        <v>0.10923645943250365</v>
      </c>
      <c r="D97" s="5">
        <f t="shared" si="34"/>
        <v>0.37813178140135334</v>
      </c>
      <c r="I97" s="18"/>
      <c r="J97" s="18"/>
    </row>
    <row r="98" spans="1:10" x14ac:dyDescent="0.2">
      <c r="A98" s="6" t="str">
        <f t="shared" si="35"/>
        <v>Słowacja</v>
      </c>
      <c r="B98" s="13">
        <f t="shared" si="37"/>
        <v>0.52679572469451608</v>
      </c>
      <c r="C98" s="13">
        <f t="shared" si="36"/>
        <v>0.17970705326915576</v>
      </c>
      <c r="D98" s="5">
        <f t="shared" si="34"/>
        <v>0.62207204935126403</v>
      </c>
      <c r="I98" s="18"/>
      <c r="J98" s="18"/>
    </row>
    <row r="99" spans="1:10" x14ac:dyDescent="0.2">
      <c r="A99" s="6" t="str">
        <f t="shared" si="35"/>
        <v>Słowenia</v>
      </c>
      <c r="B99" s="13">
        <f t="shared" si="37"/>
        <v>0.63597330055564449</v>
      </c>
      <c r="C99" s="13">
        <f t="shared" si="36"/>
        <v>0.28888462913028418</v>
      </c>
      <c r="D99" s="5">
        <f t="shared" si="34"/>
        <v>1</v>
      </c>
      <c r="I99" s="18"/>
      <c r="J99" s="18"/>
    </row>
    <row r="100" spans="1:10" x14ac:dyDescent="0.2">
      <c r="A100" s="6" t="str">
        <f t="shared" si="35"/>
        <v>Szwecja</v>
      </c>
      <c r="B100" s="13">
        <f t="shared" si="37"/>
        <v>0.57134385174437008</v>
      </c>
      <c r="C100" s="13">
        <f t="shared" si="36"/>
        <v>0.22425518031900976</v>
      </c>
      <c r="D100" s="5">
        <f t="shared" si="34"/>
        <v>0.77627937835997785</v>
      </c>
      <c r="I100" s="18"/>
      <c r="J100" s="18"/>
    </row>
    <row r="101" spans="1:10" x14ac:dyDescent="0.2">
      <c r="A101" s="6" t="str">
        <f t="shared" si="35"/>
        <v>Węgry</v>
      </c>
      <c r="B101" s="13">
        <f t="shared" si="37"/>
        <v>0.50351136566362287</v>
      </c>
      <c r="C101" s="13">
        <f t="shared" si="36"/>
        <v>0.15642269423826255</v>
      </c>
      <c r="D101" s="5">
        <f t="shared" si="34"/>
        <v>0.54147115652774114</v>
      </c>
      <c r="I101" s="18"/>
      <c r="J101" s="18"/>
    </row>
    <row r="102" spans="1:10" x14ac:dyDescent="0.2">
      <c r="A102" s="6" t="str">
        <f t="shared" si="35"/>
        <v>Wielka Brytania</v>
      </c>
      <c r="B102" s="13">
        <f t="shared" si="37"/>
        <v>0.54714868033450548</v>
      </c>
      <c r="C102" s="13">
        <f t="shared" si="36"/>
        <v>0.20006000890914516</v>
      </c>
      <c r="D102" s="5">
        <f t="shared" si="34"/>
        <v>0.69252562696549713</v>
      </c>
      <c r="I102" s="18"/>
      <c r="J102" s="18"/>
    </row>
    <row r="103" spans="1:10" x14ac:dyDescent="0.2">
      <c r="A103" s="6" t="str">
        <f t="shared" si="35"/>
        <v>Włochy</v>
      </c>
      <c r="B103" s="13">
        <f t="shared" si="37"/>
        <v>0.59378173939221024</v>
      </c>
      <c r="C103" s="13">
        <f t="shared" si="36"/>
        <v>0.24669306796684992</v>
      </c>
      <c r="D103" s="5">
        <f t="shared" si="34"/>
        <v>0.85395013472867654</v>
      </c>
      <c r="I103" s="18"/>
      <c r="J103" s="18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M14" sqref="M14"/>
    </sheetView>
  </sheetViews>
  <sheetFormatPr defaultRowHeight="12.75" x14ac:dyDescent="0.2"/>
  <sheetData>
    <row r="1" spans="1:12" x14ac:dyDescent="0.2">
      <c r="A1" t="s">
        <v>126</v>
      </c>
      <c r="B1" t="s">
        <v>127</v>
      </c>
      <c r="C1" t="s">
        <v>162</v>
      </c>
      <c r="D1" t="s">
        <v>63</v>
      </c>
      <c r="E1" t="s">
        <v>64</v>
      </c>
      <c r="F1" t="str">
        <f>'ranking-standaryzacja'!B76</f>
        <v>gi"</v>
      </c>
      <c r="G1" t="s">
        <v>65</v>
      </c>
      <c r="H1" t="s">
        <v>125</v>
      </c>
      <c r="I1" t="s">
        <v>28</v>
      </c>
      <c r="J1" t="s">
        <v>29</v>
      </c>
      <c r="K1" t="s">
        <v>163</v>
      </c>
      <c r="L1" t="s">
        <v>164</v>
      </c>
    </row>
    <row r="2" spans="1:12" x14ac:dyDescent="0.2">
      <c r="A2">
        <v>1</v>
      </c>
      <c r="B2" t="str">
        <f>wzorzec!Y13</f>
        <v>Hiszpania</v>
      </c>
      <c r="C2" t="s">
        <v>134</v>
      </c>
      <c r="D2" s="4">
        <f>wzorzec!Z13</f>
        <v>0.6169314720196164</v>
      </c>
      <c r="E2" t="str">
        <f>'ranking-standaryzacja'!A86</f>
        <v>Francja</v>
      </c>
      <c r="F2">
        <f>'ranking-standaryzacja'!B86</f>
        <v>1</v>
      </c>
      <c r="G2" t="str">
        <f>'ranking-unitaryzacja'!A99</f>
        <v>Słowenia</v>
      </c>
      <c r="H2">
        <f>'ranking-unitaryzacja'!D99</f>
        <v>1</v>
      </c>
      <c r="I2" s="4">
        <f>AVERAGE(D2:D29)</f>
        <v>0.34581720189564952</v>
      </c>
      <c r="J2">
        <f>STDEV(D2:D29)</f>
        <v>0.15633715484146138</v>
      </c>
      <c r="K2" s="4">
        <f>I2-J2</f>
        <v>0.18948004705418814</v>
      </c>
      <c r="L2" s="4">
        <f>I2+J2</f>
        <v>0.50215435673711095</v>
      </c>
    </row>
    <row r="3" spans="1:12" x14ac:dyDescent="0.2">
      <c r="A3">
        <v>2</v>
      </c>
      <c r="B3" t="str">
        <f>wzorzec!Y21</f>
        <v>Polska</v>
      </c>
      <c r="C3" t="s">
        <v>135</v>
      </c>
      <c r="D3" s="4">
        <f>wzorzec!Z21</f>
        <v>0.60208302122604196</v>
      </c>
      <c r="E3" t="str">
        <f>'ranking-standaryzacja'!A96</f>
        <v>Polska</v>
      </c>
      <c r="F3">
        <f>'ranking-standaryzacja'!B96</f>
        <v>0.99567493516387284</v>
      </c>
      <c r="G3" t="str">
        <f>'ranking-unitaryzacja'!A81</f>
        <v>Czechy</v>
      </c>
      <c r="H3">
        <f>'ranking-unitaryzacja'!D81</f>
        <v>0.88692424224737465</v>
      </c>
      <c r="I3">
        <f>AVERAGE(F2:F29)</f>
        <v>0.31992002133586794</v>
      </c>
      <c r="J3">
        <f>STDEV(F2:F29)</f>
        <v>0.28823216220675241</v>
      </c>
      <c r="K3" s="4">
        <f>I3-J3</f>
        <v>3.1687859129115536E-2</v>
      </c>
      <c r="L3" s="4">
        <f t="shared" ref="L3:L4" si="0">I3+J3</f>
        <v>0.60815218354262035</v>
      </c>
    </row>
    <row r="4" spans="1:12" x14ac:dyDescent="0.2">
      <c r="A4">
        <v>3</v>
      </c>
      <c r="B4" t="str">
        <f>wzorzec!Y28</f>
        <v>Wielka Brytania</v>
      </c>
      <c r="C4" t="s">
        <v>137</v>
      </c>
      <c r="D4" s="4">
        <f>wzorzec!Z28</f>
        <v>0.53916095850297396</v>
      </c>
      <c r="E4" t="str">
        <f>'ranking-standaryzacja'!A95</f>
        <v>Niemcy</v>
      </c>
      <c r="F4">
        <f>'ranking-standaryzacja'!B95</f>
        <v>0.94169421672743903</v>
      </c>
      <c r="G4" t="str">
        <f>'ranking-unitaryzacja'!A103</f>
        <v>Włochy</v>
      </c>
      <c r="H4">
        <f>'ranking-unitaryzacja'!D103</f>
        <v>0.85395013472867654</v>
      </c>
      <c r="I4">
        <f>AVERAGE(H2:H29)</f>
        <v>0.54369396370330458</v>
      </c>
      <c r="J4">
        <f>STDEV(H2:H29)</f>
        <v>0.23488995606482066</v>
      </c>
      <c r="K4" s="4">
        <f t="shared" ref="K4" si="1">I4-J4</f>
        <v>0.30880400763848392</v>
      </c>
      <c r="L4" s="4">
        <f t="shared" si="0"/>
        <v>0.77858391976812524</v>
      </c>
    </row>
    <row r="5" spans="1:12" x14ac:dyDescent="0.2">
      <c r="A5">
        <v>4</v>
      </c>
      <c r="B5" t="str">
        <f>wzorzec!Y24</f>
        <v>Słowacja</v>
      </c>
      <c r="C5" t="s">
        <v>138</v>
      </c>
      <c r="D5" s="4">
        <f>wzorzec!Z24</f>
        <v>0.52299735294549876</v>
      </c>
      <c r="E5" t="str">
        <f>'ranking-standaryzacja'!A103</f>
        <v>Wielka Brytania</v>
      </c>
      <c r="F5">
        <f>'ranking-standaryzacja'!B103</f>
        <v>0.74111333354207631</v>
      </c>
      <c r="G5" t="str">
        <f>'ranking-unitaryzacja'!A94</f>
        <v>Niemcy</v>
      </c>
      <c r="H5">
        <f>'ranking-unitaryzacja'!D94</f>
        <v>0.81279107811320817</v>
      </c>
      <c r="I5" t="s">
        <v>165</v>
      </c>
      <c r="J5" t="s">
        <v>165</v>
      </c>
      <c r="K5" t="s">
        <v>165</v>
      </c>
      <c r="L5" t="s">
        <v>165</v>
      </c>
    </row>
    <row r="6" spans="1:12" x14ac:dyDescent="0.2">
      <c r="A6">
        <v>5</v>
      </c>
      <c r="B6" t="str">
        <f>wzorzec!Y23</f>
        <v>Rumunia</v>
      </c>
      <c r="C6" t="s">
        <v>139</v>
      </c>
      <c r="D6" s="4">
        <f>wzorzec!Z23</f>
        <v>0.48326647556832814</v>
      </c>
      <c r="E6" t="str">
        <f>'ranking-standaryzacja'!A88</f>
        <v>Hiszpania</v>
      </c>
      <c r="F6">
        <f>'ranking-standaryzacja'!B88</f>
        <v>0.6095988460402757</v>
      </c>
      <c r="G6" t="str">
        <f>'ranking-unitaryzacja'!A100</f>
        <v>Szwecja</v>
      </c>
      <c r="H6">
        <f>'ranking-unitaryzacja'!D100</f>
        <v>0.77627937835997785</v>
      </c>
      <c r="I6" t="s">
        <v>165</v>
      </c>
      <c r="J6" t="s">
        <v>165</v>
      </c>
      <c r="K6" t="s">
        <v>165</v>
      </c>
      <c r="L6" t="s">
        <v>165</v>
      </c>
    </row>
    <row r="7" spans="1:12" x14ac:dyDescent="0.2">
      <c r="A7">
        <v>6</v>
      </c>
      <c r="B7" t="str">
        <f>wzorzec!Y7</f>
        <v>Czechy</v>
      </c>
      <c r="C7" t="s">
        <v>140</v>
      </c>
      <c r="D7" s="4">
        <f>wzorzec!Z7</f>
        <v>0.47185684044499998</v>
      </c>
      <c r="E7" t="str">
        <f>'ranking-standaryzacja'!A77</f>
        <v>Austria</v>
      </c>
      <c r="F7">
        <f>'ranking-standaryzacja'!B77</f>
        <v>0.41961517574641988</v>
      </c>
      <c r="G7" t="str">
        <f>'ranking-unitaryzacja'!A87</f>
        <v>Hiszpania</v>
      </c>
      <c r="H7">
        <f>'ranking-unitaryzacja'!D87</f>
        <v>0.76217005856356912</v>
      </c>
      <c r="I7" t="s">
        <v>165</v>
      </c>
      <c r="J7" t="s">
        <v>165</v>
      </c>
      <c r="K7" t="s">
        <v>165</v>
      </c>
      <c r="L7" t="s">
        <v>165</v>
      </c>
    </row>
    <row r="8" spans="1:12" x14ac:dyDescent="0.2">
      <c r="A8">
        <v>7</v>
      </c>
      <c r="B8" t="str">
        <f>wzorzec!Y29</f>
        <v>Włochy</v>
      </c>
      <c r="C8" t="s">
        <v>141</v>
      </c>
      <c r="D8" s="4">
        <f>wzorzec!Z29</f>
        <v>0.4402640950895087</v>
      </c>
      <c r="E8" t="str">
        <f>'ranking-standaryzacja'!A98</f>
        <v>Rumunia</v>
      </c>
      <c r="F8">
        <f>'ranking-standaryzacja'!B98</f>
        <v>0.3775235414184227</v>
      </c>
      <c r="G8" t="str">
        <f>'ranking-unitaryzacja'!A102</f>
        <v>Wielka Brytania</v>
      </c>
      <c r="H8">
        <f>'ranking-unitaryzacja'!D102</f>
        <v>0.69252562696549713</v>
      </c>
      <c r="I8" t="s">
        <v>165</v>
      </c>
      <c r="J8" t="s">
        <v>165</v>
      </c>
      <c r="K8" t="s">
        <v>165</v>
      </c>
      <c r="L8" t="s">
        <v>165</v>
      </c>
    </row>
    <row r="9" spans="1:12" x14ac:dyDescent="0.2">
      <c r="A9">
        <v>8</v>
      </c>
      <c r="B9" t="str">
        <f>wzorzec!Y22</f>
        <v>Portugalia</v>
      </c>
      <c r="C9" t="s">
        <v>142</v>
      </c>
      <c r="D9" s="4">
        <f>wzorzec!Z22</f>
        <v>0.40944327703365946</v>
      </c>
      <c r="E9" t="str">
        <f>'ranking-standaryzacja'!A104</f>
        <v>Włochy</v>
      </c>
      <c r="F9">
        <f>'ranking-standaryzacja'!B104</f>
        <v>0.36778486059384602</v>
      </c>
      <c r="G9" t="str">
        <f>'ranking-unitaryzacja'!A85</f>
        <v>Francja</v>
      </c>
      <c r="H9">
        <f>'ranking-unitaryzacja'!D85</f>
        <v>0.68949429524446337</v>
      </c>
      <c r="I9" t="s">
        <v>165</v>
      </c>
      <c r="J9" t="s">
        <v>165</v>
      </c>
      <c r="K9" t="s">
        <v>165</v>
      </c>
      <c r="L9" t="s">
        <v>165</v>
      </c>
    </row>
    <row r="10" spans="1:12" x14ac:dyDescent="0.2">
      <c r="A10">
        <v>9</v>
      </c>
      <c r="B10" t="str">
        <f>wzorzec!Y14</f>
        <v>Holandia</v>
      </c>
      <c r="C10" t="s">
        <v>143</v>
      </c>
      <c r="D10" s="4">
        <f>wzorzec!Z14</f>
        <v>0.40664121691339705</v>
      </c>
      <c r="E10" t="str">
        <f>'ranking-standaryzacja'!A99</f>
        <v>Słowacja</v>
      </c>
      <c r="F10">
        <f>'ranking-standaryzacja'!B99</f>
        <v>0.33325125873441586</v>
      </c>
      <c r="G10" t="str">
        <f>'ranking-unitaryzacja'!A95</f>
        <v>Polska</v>
      </c>
      <c r="H10">
        <f>'ranking-unitaryzacja'!D95</f>
        <v>0.68921008541123696</v>
      </c>
      <c r="I10" t="s">
        <v>165</v>
      </c>
      <c r="J10" t="s">
        <v>165</v>
      </c>
      <c r="K10" t="s">
        <v>165</v>
      </c>
      <c r="L10" t="s">
        <v>165</v>
      </c>
    </row>
    <row r="11" spans="1:12" x14ac:dyDescent="0.2">
      <c r="A11">
        <v>10</v>
      </c>
      <c r="B11" t="str">
        <f>wzorzec!Y18</f>
        <v>Łotwa</v>
      </c>
      <c r="C11" t="s">
        <v>144</v>
      </c>
      <c r="D11" s="4">
        <f>wzorzec!Z18</f>
        <v>0.39572655145836444</v>
      </c>
      <c r="E11" t="str">
        <f>'ranking-standaryzacja'!A102</f>
        <v>Węgry</v>
      </c>
      <c r="F11">
        <f>'ranking-standaryzacja'!B102</f>
        <v>0.31971472604455048</v>
      </c>
      <c r="G11" t="str">
        <f>'ranking-unitaryzacja'!A88</f>
        <v>Holandia</v>
      </c>
      <c r="H11">
        <f>'ranking-unitaryzacja'!D88</f>
        <v>0.67075846758670032</v>
      </c>
      <c r="I11" t="s">
        <v>165</v>
      </c>
      <c r="J11" t="s">
        <v>165</v>
      </c>
      <c r="K11" t="s">
        <v>165</v>
      </c>
      <c r="L11" t="s">
        <v>165</v>
      </c>
    </row>
    <row r="12" spans="1:12" x14ac:dyDescent="0.2">
      <c r="A12">
        <v>11</v>
      </c>
      <c r="B12" t="str">
        <f>wzorzec!Y10</f>
        <v>Finlandia</v>
      </c>
      <c r="C12" t="s">
        <v>145</v>
      </c>
      <c r="D12" s="4">
        <f>wzorzec!Z10</f>
        <v>0.39394389568589583</v>
      </c>
      <c r="E12" t="str">
        <f>'ranking-standaryzacja'!A89</f>
        <v>Holandia</v>
      </c>
      <c r="F12">
        <f>'ranking-standaryzacja'!B89</f>
        <v>0.30958898394973294</v>
      </c>
      <c r="G12" t="str">
        <f>'ranking-unitaryzacja'!A76</f>
        <v>Austria</v>
      </c>
      <c r="H12">
        <f>'ranking-unitaryzacja'!D76</f>
        <v>0.65419863509693654</v>
      </c>
      <c r="I12" t="s">
        <v>165</v>
      </c>
      <c r="J12" t="s">
        <v>165</v>
      </c>
      <c r="K12" t="s">
        <v>165</v>
      </c>
      <c r="L12" t="s">
        <v>165</v>
      </c>
    </row>
    <row r="13" spans="1:12" x14ac:dyDescent="0.2">
      <c r="A13">
        <v>12</v>
      </c>
      <c r="B13" t="str">
        <f>wzorzec!Y4</f>
        <v>Bułgaria</v>
      </c>
      <c r="C13" t="s">
        <v>146</v>
      </c>
      <c r="D13" s="4">
        <f>wzorzec!Z4</f>
        <v>0.37899427497600557</v>
      </c>
      <c r="E13" t="str">
        <f>'ranking-standaryzacja'!A85</f>
        <v>Finlandia</v>
      </c>
      <c r="F13">
        <f>'ranking-standaryzacja'!B85</f>
        <v>0.3028955474073442</v>
      </c>
      <c r="G13" t="str">
        <f>'ranking-unitaryzacja'!A84</f>
        <v>Finlandia</v>
      </c>
      <c r="H13">
        <f>'ranking-unitaryzacja'!D84</f>
        <v>0.62297010891845428</v>
      </c>
      <c r="I13" t="s">
        <v>165</v>
      </c>
      <c r="J13" t="s">
        <v>165</v>
      </c>
      <c r="K13" t="s">
        <v>165</v>
      </c>
      <c r="L13" t="s">
        <v>165</v>
      </c>
    </row>
    <row r="14" spans="1:12" x14ac:dyDescent="0.2">
      <c r="A14">
        <v>13</v>
      </c>
      <c r="B14" t="str">
        <f>wzorzec!Y26</f>
        <v>Szwecja</v>
      </c>
      <c r="C14" t="s">
        <v>147</v>
      </c>
      <c r="D14" s="4">
        <f>wzorzec!Z26</f>
        <v>0.37888907904283675</v>
      </c>
      <c r="E14" t="str">
        <f>'ranking-standaryzacja'!A87</f>
        <v>Grecja</v>
      </c>
      <c r="F14">
        <f>'ranking-standaryzacja'!B87</f>
        <v>0.28774523226896975</v>
      </c>
      <c r="G14" t="str">
        <f>'ranking-unitaryzacja'!A98</f>
        <v>Słowacja</v>
      </c>
      <c r="H14">
        <f>'ranking-unitaryzacja'!D98</f>
        <v>0.62207204935126403</v>
      </c>
      <c r="I14" t="s">
        <v>165</v>
      </c>
      <c r="J14" t="s">
        <v>165</v>
      </c>
      <c r="K14" t="s">
        <v>165</v>
      </c>
      <c r="L14" t="s">
        <v>165</v>
      </c>
    </row>
    <row r="15" spans="1:12" x14ac:dyDescent="0.2">
      <c r="A15">
        <v>14</v>
      </c>
      <c r="B15" t="str">
        <f>wzorzec!Y25</f>
        <v>Słowenia</v>
      </c>
      <c r="C15" t="s">
        <v>148</v>
      </c>
      <c r="D15" s="4">
        <f>wzorzec!Z25</f>
        <v>0.3712603947352201</v>
      </c>
      <c r="E15" t="str">
        <f>'ranking-standaryzacja'!A81</f>
        <v>Cypr</v>
      </c>
      <c r="F15">
        <f>'ranking-standaryzacja'!B81</f>
        <v>0.27201473552188926</v>
      </c>
      <c r="G15" t="str">
        <f>'ranking-unitaryzacja'!A82</f>
        <v>Dania</v>
      </c>
      <c r="H15">
        <f>'ranking-unitaryzacja'!D82</f>
        <v>0.56588557694320363</v>
      </c>
      <c r="I15" t="s">
        <v>165</v>
      </c>
      <c r="J15" t="s">
        <v>165</v>
      </c>
      <c r="K15" t="s">
        <v>165</v>
      </c>
      <c r="L15" t="s">
        <v>165</v>
      </c>
    </row>
    <row r="16" spans="1:12" x14ac:dyDescent="0.2">
      <c r="A16">
        <v>15</v>
      </c>
      <c r="B16" t="str">
        <f>wzorzec!Y3</f>
        <v>Belgia</v>
      </c>
      <c r="C16" t="s">
        <v>149</v>
      </c>
      <c r="D16" s="4">
        <f>wzorzec!Z3</f>
        <v>0.36325353532856031</v>
      </c>
      <c r="E16" t="str">
        <f>'ranking-standaryzacja'!A82</f>
        <v>Czechy</v>
      </c>
      <c r="F16">
        <f>'ranking-standaryzacja'!B82</f>
        <v>0.26670025215279181</v>
      </c>
      <c r="G16" t="str">
        <f>'ranking-unitaryzacja'!A101</f>
        <v>Węgry</v>
      </c>
      <c r="H16">
        <f>'ranking-unitaryzacja'!D101</f>
        <v>0.54147115652774114</v>
      </c>
      <c r="I16" t="s">
        <v>165</v>
      </c>
      <c r="J16" t="s">
        <v>165</v>
      </c>
      <c r="K16" t="s">
        <v>165</v>
      </c>
      <c r="L16" t="s">
        <v>165</v>
      </c>
    </row>
    <row r="17" spans="1:12" x14ac:dyDescent="0.2">
      <c r="A17">
        <v>16</v>
      </c>
      <c r="B17" t="str">
        <f>wzorzec!Y12</f>
        <v>Grecja</v>
      </c>
      <c r="C17" t="s">
        <v>150</v>
      </c>
      <c r="D17" s="4">
        <f>wzorzec!Z12</f>
        <v>0.36163492370965244</v>
      </c>
      <c r="E17" t="str">
        <f>'ranking-standaryzacja'!A94</f>
        <v>Malta</v>
      </c>
      <c r="F17">
        <f>'ranking-standaryzacja'!B94</f>
        <v>0.23924484788028161</v>
      </c>
      <c r="G17" t="str">
        <f>'ranking-unitaryzacja'!A79</f>
        <v>Chorwacja</v>
      </c>
      <c r="H17">
        <f>'ranking-unitaryzacja'!D79</f>
        <v>0.53635101692972875</v>
      </c>
      <c r="I17" t="s">
        <v>165</v>
      </c>
      <c r="J17" t="s">
        <v>165</v>
      </c>
      <c r="K17" t="s">
        <v>165</v>
      </c>
      <c r="L17" t="s">
        <v>165</v>
      </c>
    </row>
    <row r="18" spans="1:12" x14ac:dyDescent="0.2">
      <c r="A18">
        <v>17</v>
      </c>
      <c r="B18" t="str">
        <f>wzorzec!Y6</f>
        <v>Cypr</v>
      </c>
      <c r="C18" t="s">
        <v>151</v>
      </c>
      <c r="D18" s="4">
        <f>wzorzec!Z6</f>
        <v>0.35605688951342729</v>
      </c>
      <c r="E18" t="str">
        <f>'ranking-standaryzacja'!A101</f>
        <v>Szwecja</v>
      </c>
      <c r="F18">
        <f>'ranking-standaryzacja'!B101</f>
        <v>0.19467575278216884</v>
      </c>
      <c r="G18" t="str">
        <f>'ranking-unitaryzacja'!A92</f>
        <v>Łotwa</v>
      </c>
      <c r="H18">
        <f>'ranking-unitaryzacja'!D92</f>
        <v>0.46024802875843851</v>
      </c>
      <c r="I18" t="s">
        <v>165</v>
      </c>
      <c r="J18" t="s">
        <v>165</v>
      </c>
      <c r="K18" t="s">
        <v>165</v>
      </c>
      <c r="L18" t="s">
        <v>165</v>
      </c>
    </row>
    <row r="19" spans="1:12" x14ac:dyDescent="0.2">
      <c r="A19">
        <v>18</v>
      </c>
      <c r="B19" t="str">
        <f>wzorzec!Y16</f>
        <v>Litwa</v>
      </c>
      <c r="C19" t="s">
        <v>136</v>
      </c>
      <c r="D19" s="4">
        <f>wzorzec!Z16</f>
        <v>0.35278137303016976</v>
      </c>
      <c r="E19" t="str">
        <f>'ranking-standaryzacja'!A78</f>
        <v>Belgia</v>
      </c>
      <c r="F19">
        <f>'ranking-standaryzacja'!B78</f>
        <v>0.19426284126713964</v>
      </c>
      <c r="G19" t="str">
        <f>'ranking-unitaryzacja'!A78</f>
        <v>Bułgaria</v>
      </c>
      <c r="H19">
        <f>'ranking-unitaryzacja'!D78</f>
        <v>0.42958708523455374</v>
      </c>
      <c r="I19" t="s">
        <v>165</v>
      </c>
      <c r="J19" t="s">
        <v>165</v>
      </c>
      <c r="K19" t="s">
        <v>165</v>
      </c>
      <c r="L19" t="s">
        <v>165</v>
      </c>
    </row>
    <row r="20" spans="1:12" x14ac:dyDescent="0.2">
      <c r="A20">
        <v>19</v>
      </c>
      <c r="B20" t="str">
        <f>wzorzec!Y9</f>
        <v>Estonia</v>
      </c>
      <c r="C20" t="s">
        <v>152</v>
      </c>
      <c r="D20" s="4">
        <f>wzorzec!Z9</f>
        <v>0.33993280976150186</v>
      </c>
      <c r="E20" t="str">
        <f>'ranking-standaryzacja'!A97</f>
        <v>Portugalia</v>
      </c>
      <c r="F20">
        <f>'ranking-standaryzacja'!B97</f>
        <v>0.18590468599742316</v>
      </c>
      <c r="G20" t="str">
        <f>'ranking-unitaryzacja'!A91</f>
        <v>Luksemburg</v>
      </c>
      <c r="H20">
        <f>'ranking-unitaryzacja'!D91</f>
        <v>0.42362534312044248</v>
      </c>
      <c r="I20" t="s">
        <v>165</v>
      </c>
      <c r="J20" t="s">
        <v>165</v>
      </c>
      <c r="K20" t="s">
        <v>165</v>
      </c>
      <c r="L20" t="s">
        <v>165</v>
      </c>
    </row>
    <row r="21" spans="1:12" x14ac:dyDescent="0.2">
      <c r="A21">
        <v>20</v>
      </c>
      <c r="B21" t="str">
        <f>wzorzec!Y2</f>
        <v>Austria</v>
      </c>
      <c r="C21" t="s">
        <v>153</v>
      </c>
      <c r="D21" s="4">
        <f>wzorzec!Z2</f>
        <v>0.30045508826898304</v>
      </c>
      <c r="E21" t="str">
        <f>'ranking-standaryzacja'!A83</f>
        <v>Dania</v>
      </c>
      <c r="F21">
        <f>'ranking-standaryzacja'!B83</f>
        <v>0.14545807497214125</v>
      </c>
      <c r="G21" t="str">
        <f>'ranking-unitaryzacja'!A83</f>
        <v>Estonia</v>
      </c>
      <c r="H21">
        <f>'ranking-unitaryzacja'!D83</f>
        <v>0.41049009243256862</v>
      </c>
      <c r="I21" t="s">
        <v>165</v>
      </c>
      <c r="J21" t="s">
        <v>165</v>
      </c>
      <c r="K21" t="s">
        <v>165</v>
      </c>
      <c r="L21" t="s">
        <v>165</v>
      </c>
    </row>
    <row r="22" spans="1:12" x14ac:dyDescent="0.2">
      <c r="A22">
        <v>21</v>
      </c>
      <c r="B22" t="str">
        <f>wzorzec!Y19</f>
        <v>Malta</v>
      </c>
      <c r="C22" t="s">
        <v>154</v>
      </c>
      <c r="D22" s="4">
        <f>wzorzec!Z19</f>
        <v>0.3002924789044733</v>
      </c>
      <c r="E22" t="str">
        <f>'ranking-standaryzacja'!A100</f>
        <v>Słowenia</v>
      </c>
      <c r="F22">
        <f>'ranking-standaryzacja'!B100</f>
        <v>0.11918236418253865</v>
      </c>
      <c r="G22" t="str">
        <f>'ranking-unitaryzacja'!A77</f>
        <v>Belgia</v>
      </c>
      <c r="H22">
        <f>'ranking-unitaryzacja'!D77</f>
        <v>0.39909897506210174</v>
      </c>
      <c r="I22" t="s">
        <v>165</v>
      </c>
      <c r="J22" t="s">
        <v>165</v>
      </c>
      <c r="K22" t="s">
        <v>165</v>
      </c>
      <c r="L22" t="s">
        <v>165</v>
      </c>
    </row>
    <row r="23" spans="1:12" x14ac:dyDescent="0.2">
      <c r="A23">
        <v>22</v>
      </c>
      <c r="B23" t="str">
        <f>wzorzec!Y15</f>
        <v>Irlandia</v>
      </c>
      <c r="C23" t="s">
        <v>155</v>
      </c>
      <c r="D23" s="4">
        <f>wzorzec!Z15</f>
        <v>0.27178422798817858</v>
      </c>
      <c r="E23" t="str">
        <f>'ranking-standaryzacja'!A80</f>
        <v>Chorwacja</v>
      </c>
      <c r="F23">
        <f>'ranking-standaryzacja'!B80</f>
        <v>0.10586042450130571</v>
      </c>
      <c r="G23" t="str">
        <f>'ranking-unitaryzacja'!A97</f>
        <v>Rumunia</v>
      </c>
      <c r="H23">
        <f>'ranking-unitaryzacja'!D97</f>
        <v>0.37813178140135334</v>
      </c>
      <c r="I23" t="s">
        <v>165</v>
      </c>
      <c r="J23" t="s">
        <v>165</v>
      </c>
      <c r="K23" t="s">
        <v>165</v>
      </c>
      <c r="L23" t="s">
        <v>165</v>
      </c>
    </row>
    <row r="24" spans="1:12" x14ac:dyDescent="0.2">
      <c r="A24">
        <v>23</v>
      </c>
      <c r="B24" t="str">
        <f>wzorzec!Y17</f>
        <v>Luksemburg</v>
      </c>
      <c r="C24" t="s">
        <v>156</v>
      </c>
      <c r="D24" s="4">
        <f>wzorzec!Z17</f>
        <v>0.23459350364094644</v>
      </c>
      <c r="E24" t="str">
        <f>'ranking-standaryzacja'!A79</f>
        <v>Bułgaria</v>
      </c>
      <c r="F24">
        <f>'ranking-standaryzacja'!B79</f>
        <v>8.0349322606140111E-2</v>
      </c>
      <c r="G24" t="str">
        <f>'ranking-unitaryzacja'!A96</f>
        <v>Portugalia</v>
      </c>
      <c r="H24">
        <f>'ranking-unitaryzacja'!D96</f>
        <v>0.33584415291467951</v>
      </c>
      <c r="I24" t="s">
        <v>165</v>
      </c>
      <c r="J24" t="s">
        <v>165</v>
      </c>
      <c r="K24" t="s">
        <v>165</v>
      </c>
      <c r="L24" t="s">
        <v>165</v>
      </c>
    </row>
    <row r="25" spans="1:12" x14ac:dyDescent="0.2">
      <c r="A25">
        <v>24</v>
      </c>
      <c r="B25" t="str">
        <f>wzorzec!Y5</f>
        <v>Chorwacja</v>
      </c>
      <c r="C25" t="s">
        <v>157</v>
      </c>
      <c r="D25" s="4">
        <f>wzorzec!Z5</f>
        <v>0.12219123753519323</v>
      </c>
      <c r="E25" t="str">
        <f>'ranking-standaryzacja'!A93</f>
        <v>Łotwa</v>
      </c>
      <c r="F25">
        <f>'ranking-standaryzacja'!B93</f>
        <v>4.9401258630706261E-2</v>
      </c>
      <c r="G25" t="str">
        <f>'ranking-unitaryzacja'!A86</f>
        <v>Grecja</v>
      </c>
      <c r="H25">
        <f>'ranking-unitaryzacja'!D86</f>
        <v>0.30971926233041353</v>
      </c>
      <c r="I25" t="s">
        <v>165</v>
      </c>
      <c r="J25" t="s">
        <v>165</v>
      </c>
      <c r="K25" t="s">
        <v>165</v>
      </c>
      <c r="L25" t="s">
        <v>165</v>
      </c>
    </row>
    <row r="26" spans="1:12" x14ac:dyDescent="0.2">
      <c r="A26">
        <v>25</v>
      </c>
      <c r="B26" t="str">
        <f>wzorzec!Y27</f>
        <v>Węgry</v>
      </c>
      <c r="C26" t="s">
        <v>158</v>
      </c>
      <c r="D26" s="4">
        <f>wzorzec!Z27</f>
        <v>0.1218893482893405</v>
      </c>
      <c r="E26" t="str">
        <f>'ranking-standaryzacja'!A91</f>
        <v>Litwa</v>
      </c>
      <c r="F26">
        <f>'ranking-standaryzacja'!B91</f>
        <v>4.6291008529788409E-2</v>
      </c>
      <c r="G26" t="str">
        <f>'ranking-unitaryzacja'!A89</f>
        <v>Irlandia</v>
      </c>
      <c r="H26">
        <f>'ranking-unitaryzacja'!D89</f>
        <v>0.26422650036422018</v>
      </c>
      <c r="I26" t="s">
        <v>165</v>
      </c>
      <c r="J26" t="s">
        <v>165</v>
      </c>
      <c r="K26" t="s">
        <v>165</v>
      </c>
      <c r="L26" t="s">
        <v>165</v>
      </c>
    </row>
    <row r="27" spans="1:12" x14ac:dyDescent="0.2">
      <c r="A27">
        <v>26</v>
      </c>
      <c r="B27" t="str">
        <f>wzorzec!Y8</f>
        <v>Dania</v>
      </c>
      <c r="C27" t="s">
        <v>160</v>
      </c>
      <c r="D27" s="4">
        <f>wzorzec!Z8</f>
        <v>0.10369182384124187</v>
      </c>
      <c r="E27" t="str">
        <f>'ranking-standaryzacja'!A84</f>
        <v>Estonia</v>
      </c>
      <c r="F27">
        <f>'ranking-standaryzacja'!B84</f>
        <v>4.6031642320958813E-2</v>
      </c>
      <c r="G27" t="str">
        <f>'ranking-unitaryzacja'!A90</f>
        <v>Litwa</v>
      </c>
      <c r="H27">
        <f>'ranking-unitaryzacja'!D90</f>
        <v>0.25365908737363446</v>
      </c>
      <c r="I27" t="s">
        <v>165</v>
      </c>
      <c r="J27" t="s">
        <v>165</v>
      </c>
      <c r="K27" t="s">
        <v>165</v>
      </c>
      <c r="L27" t="s">
        <v>165</v>
      </c>
    </row>
    <row r="28" spans="1:12" x14ac:dyDescent="0.2">
      <c r="A28">
        <v>27</v>
      </c>
      <c r="B28" t="str">
        <f>wzorzec!Y20</f>
        <v>Niemcy</v>
      </c>
      <c r="C28" t="s">
        <v>159</v>
      </c>
      <c r="D28" s="4">
        <f>wzorzec!Z20</f>
        <v>4.2865507624174071E-2</v>
      </c>
      <c r="E28" t="str">
        <f>'ranking-standaryzacja'!A92</f>
        <v>Luksemburg</v>
      </c>
      <c r="F28">
        <f>'ranking-standaryzacja'!B92</f>
        <v>6.1827284216632661E-3</v>
      </c>
      <c r="G28" t="str">
        <f>'ranking-unitaryzacja'!A80</f>
        <v>Cypr</v>
      </c>
      <c r="H28">
        <f>'ranking-unitaryzacja'!D80</f>
        <v>0.18174876371208798</v>
      </c>
      <c r="I28" t="s">
        <v>165</v>
      </c>
      <c r="J28" t="s">
        <v>165</v>
      </c>
      <c r="K28" t="s">
        <v>165</v>
      </c>
      <c r="L28" t="s">
        <v>165</v>
      </c>
    </row>
    <row r="29" spans="1:12" x14ac:dyDescent="0.2">
      <c r="A29">
        <v>28</v>
      </c>
      <c r="B29" t="str">
        <f>wzorzec!Y11</f>
        <v>Francja</v>
      </c>
      <c r="C29" t="s">
        <v>161</v>
      </c>
      <c r="D29" s="4">
        <f>wzorzec!Z11</f>
        <v>0</v>
      </c>
      <c r="E29" t="str">
        <f>'ranking-standaryzacja'!A90</f>
        <v>Irlandia</v>
      </c>
      <c r="F29">
        <f>'ranking-standaryzacja'!B90</f>
        <v>0</v>
      </c>
      <c r="G29" t="str">
        <f>'ranking-unitaryzacja'!A93</f>
        <v>Malta</v>
      </c>
      <c r="H29">
        <f>'ranking-unitaryzacja'!D93</f>
        <v>0</v>
      </c>
      <c r="I29" t="s">
        <v>165</v>
      </c>
      <c r="J29" t="s">
        <v>165</v>
      </c>
      <c r="K29" t="s">
        <v>165</v>
      </c>
      <c r="L29" t="s">
        <v>165</v>
      </c>
    </row>
  </sheetData>
  <sortState ref="B2:D29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dane </vt:lpstr>
      <vt:lpstr>dane po Vs</vt:lpstr>
      <vt:lpstr>macierz korelacji</vt:lpstr>
      <vt:lpstr>Arkusz1</vt:lpstr>
      <vt:lpstr>Arkusz2</vt:lpstr>
      <vt:lpstr>wzorzec</vt:lpstr>
      <vt:lpstr>ranking-standaryzacja</vt:lpstr>
      <vt:lpstr>ranking-unitaryzacja</vt:lpstr>
      <vt:lpstr>rankingi_2013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2019-02-13T09:05:01Z</dcterms:modified>
</cp:coreProperties>
</file>