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55" documentId="10_ncr:8100000_{B595F178-F778-43B3-BC40-0F3BA5757D59}" xr6:coauthVersionLast="36" xr6:coauthVersionMax="38" xr10:uidLastSave="{7055D070-3972-4ECA-851B-0C2583A57CF3}"/>
  <bookViews>
    <workbookView xWindow="32760" yWindow="60" windowWidth="15195" windowHeight="9210" firstSheet="2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5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1" i="7" l="1"/>
  <c r="Z42" i="6" s="1"/>
  <c r="V16" i="8"/>
  <c r="V24" i="8"/>
  <c r="E1" i="7"/>
  <c r="G1" i="7"/>
  <c r="H1" i="7"/>
  <c r="M1" i="7"/>
  <c r="O1" i="7"/>
  <c r="P1" i="7"/>
  <c r="U1" i="7"/>
  <c r="W1" i="7"/>
  <c r="X1" i="7"/>
  <c r="C1" i="8"/>
  <c r="D1" i="8"/>
  <c r="D2" i="7" s="1"/>
  <c r="E1" i="8"/>
  <c r="E2" i="7" s="1"/>
  <c r="F1" i="8"/>
  <c r="F2" i="7" s="1"/>
  <c r="G1" i="8"/>
  <c r="G2" i="7" s="1"/>
  <c r="H1" i="8"/>
  <c r="H2" i="7" s="1"/>
  <c r="I1" i="8"/>
  <c r="I2" i="7" s="1"/>
  <c r="J1" i="8"/>
  <c r="J2" i="7" s="1"/>
  <c r="K1" i="8"/>
  <c r="L1" i="8"/>
  <c r="L2" i="7" s="1"/>
  <c r="M1" i="8"/>
  <c r="M2" i="7" s="1"/>
  <c r="N1" i="8"/>
  <c r="N2" i="7" s="1"/>
  <c r="O1" i="8"/>
  <c r="O2" i="7" s="1"/>
  <c r="P1" i="8"/>
  <c r="P2" i="7" s="1"/>
  <c r="Q1" i="8"/>
  <c r="Q2" i="7" s="1"/>
  <c r="R1" i="8"/>
  <c r="R2" i="7" s="1"/>
  <c r="S1" i="8"/>
  <c r="S2" i="7" s="1"/>
  <c r="T1" i="8"/>
  <c r="T2" i="7" s="1"/>
  <c r="U1" i="8"/>
  <c r="U2" i="7" s="1"/>
  <c r="V1" i="8"/>
  <c r="V2" i="7" s="1"/>
  <c r="W1" i="8"/>
  <c r="W2" i="7" s="1"/>
  <c r="X1" i="8"/>
  <c r="C1" i="7"/>
  <c r="D1" i="7"/>
  <c r="F1" i="7"/>
  <c r="I1" i="7"/>
  <c r="J1" i="7"/>
  <c r="K1" i="7"/>
  <c r="L1" i="7"/>
  <c r="N1" i="7"/>
  <c r="Q1" i="7"/>
  <c r="R1" i="7"/>
  <c r="S1" i="7"/>
  <c r="T1" i="7"/>
  <c r="V1" i="7"/>
  <c r="C2" i="7"/>
  <c r="K2" i="7"/>
  <c r="X2" i="7"/>
  <c r="AB4" i="3"/>
  <c r="AB5" i="3"/>
  <c r="AC5" i="3"/>
  <c r="AB6" i="3"/>
  <c r="AC6" i="3"/>
  <c r="AD6" i="3"/>
  <c r="AB7" i="3"/>
  <c r="AC7" i="3"/>
  <c r="AD7" i="3"/>
  <c r="AE7" i="3"/>
  <c r="AB8" i="3"/>
  <c r="AC8" i="3"/>
  <c r="AD8" i="3"/>
  <c r="AE8" i="3"/>
  <c r="AF8" i="3"/>
  <c r="AB9" i="3"/>
  <c r="AC9" i="3"/>
  <c r="AD9" i="3"/>
  <c r="AE9" i="3"/>
  <c r="AF9" i="3"/>
  <c r="AG9" i="3"/>
  <c r="AB10" i="3"/>
  <c r="AC10" i="3"/>
  <c r="AD10" i="3"/>
  <c r="AE10" i="3"/>
  <c r="AF10" i="3"/>
  <c r="AG10" i="3"/>
  <c r="AH10" i="3"/>
  <c r="AB11" i="3"/>
  <c r="AC11" i="3"/>
  <c r="AD11" i="3"/>
  <c r="AE11" i="3"/>
  <c r="AF11" i="3"/>
  <c r="AG11" i="3"/>
  <c r="AH11" i="3"/>
  <c r="AI11" i="3"/>
  <c r="AB12" i="3"/>
  <c r="AC12" i="3"/>
  <c r="AD12" i="3"/>
  <c r="AE12" i="3"/>
  <c r="AF12" i="3"/>
  <c r="AG12" i="3"/>
  <c r="AH12" i="3"/>
  <c r="AI12" i="3"/>
  <c r="AJ12" i="3"/>
  <c r="AB13" i="3"/>
  <c r="AC13" i="3"/>
  <c r="AD13" i="3"/>
  <c r="AE13" i="3"/>
  <c r="AF13" i="3"/>
  <c r="AG13" i="3"/>
  <c r="AH13" i="3"/>
  <c r="AI13" i="3"/>
  <c r="AJ13" i="3"/>
  <c r="AK13" i="3"/>
  <c r="AB14" i="3"/>
  <c r="AC14" i="3"/>
  <c r="AD14" i="3"/>
  <c r="AE14" i="3"/>
  <c r="AF14" i="3"/>
  <c r="AG14" i="3"/>
  <c r="AH14" i="3"/>
  <c r="AI14" i="3"/>
  <c r="AJ14" i="3"/>
  <c r="AK14" i="3"/>
  <c r="AL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X13" i="2"/>
  <c r="X12" i="8" s="1"/>
  <c r="X19" i="2"/>
  <c r="X18" i="8" s="1"/>
  <c r="V28" i="2"/>
  <c r="V27" i="8" s="1"/>
  <c r="T4" i="2"/>
  <c r="T3" i="8" s="1"/>
  <c r="S17" i="2"/>
  <c r="S16" i="8" s="1"/>
  <c r="T20" i="2"/>
  <c r="T19" i="8" s="1"/>
  <c r="O5" i="2"/>
  <c r="O4" i="8" s="1"/>
  <c r="N6" i="2"/>
  <c r="N5" i="8" s="1"/>
  <c r="O8" i="2"/>
  <c r="O7" i="8" s="1"/>
  <c r="O9" i="2"/>
  <c r="O8" i="8" s="1"/>
  <c r="P10" i="2"/>
  <c r="P9" i="8" s="1"/>
  <c r="Q10" i="2"/>
  <c r="Q9" i="8" s="1"/>
  <c r="P14" i="2"/>
  <c r="P13" i="8" s="1"/>
  <c r="Q14" i="2"/>
  <c r="Q13" i="8" s="1"/>
  <c r="P15" i="2"/>
  <c r="P14" i="8" s="1"/>
  <c r="N16" i="2"/>
  <c r="N15" i="8" s="1"/>
  <c r="N20" i="2"/>
  <c r="N19" i="8" s="1"/>
  <c r="P22" i="2"/>
  <c r="P21" i="8" s="1"/>
  <c r="Q22" i="2"/>
  <c r="Q21" i="8" s="1"/>
  <c r="P26" i="2"/>
  <c r="P25" i="8" s="1"/>
  <c r="Q26" i="2"/>
  <c r="Q25" i="8" s="1"/>
  <c r="Q27" i="2"/>
  <c r="Q26" i="8" s="1"/>
  <c r="O29" i="2"/>
  <c r="O28" i="8" s="1"/>
  <c r="R30" i="2"/>
  <c r="R29" i="8" s="1"/>
  <c r="H5" i="2"/>
  <c r="H4" i="8" s="1"/>
  <c r="J6" i="2"/>
  <c r="J5" i="8" s="1"/>
  <c r="K6" i="2"/>
  <c r="K5" i="8" s="1"/>
  <c r="I10" i="2"/>
  <c r="I9" i="8" s="1"/>
  <c r="J10" i="2"/>
  <c r="J9" i="8" s="1"/>
  <c r="M10" i="2"/>
  <c r="M9" i="8" s="1"/>
  <c r="L11" i="2"/>
  <c r="L10" i="8" s="1"/>
  <c r="K14" i="2"/>
  <c r="K13" i="8" s="1"/>
  <c r="M14" i="2"/>
  <c r="M13" i="8" s="1"/>
  <c r="I18" i="2"/>
  <c r="I17" i="8" s="1"/>
  <c r="H21" i="2"/>
  <c r="H20" i="8" s="1"/>
  <c r="J22" i="2"/>
  <c r="J21" i="8" s="1"/>
  <c r="K22" i="2"/>
  <c r="K21" i="8" s="1"/>
  <c r="M25" i="2"/>
  <c r="M24" i="8" s="1"/>
  <c r="I26" i="2"/>
  <c r="I25" i="8" s="1"/>
  <c r="K26" i="2"/>
  <c r="K25" i="8" s="1"/>
  <c r="M26" i="2"/>
  <c r="M25" i="8" s="1"/>
  <c r="J30" i="2"/>
  <c r="J29" i="8" s="1"/>
  <c r="K30" i="2"/>
  <c r="K29" i="8" s="1"/>
  <c r="J3" i="2"/>
  <c r="J2" i="8" s="1"/>
  <c r="B5" i="2"/>
  <c r="B4" i="8" s="1"/>
  <c r="G6" i="2"/>
  <c r="G5" i="8" s="1"/>
  <c r="F7" i="2"/>
  <c r="F6" i="8" s="1"/>
  <c r="C10" i="2"/>
  <c r="C9" i="8" s="1"/>
  <c r="D10" i="2"/>
  <c r="D9" i="8" s="1"/>
  <c r="B13" i="2"/>
  <c r="B12" i="8" s="1"/>
  <c r="C14" i="2"/>
  <c r="C13" i="8" s="1"/>
  <c r="G14" i="2"/>
  <c r="G13" i="8" s="1"/>
  <c r="F15" i="2"/>
  <c r="F14" i="8" s="1"/>
  <c r="E18" i="2"/>
  <c r="E17" i="8" s="1"/>
  <c r="G19" i="2"/>
  <c r="G18" i="8" s="1"/>
  <c r="G20" i="2"/>
  <c r="G19" i="8" s="1"/>
  <c r="D22" i="2"/>
  <c r="D21" i="8" s="1"/>
  <c r="E22" i="2"/>
  <c r="E21" i="8" s="1"/>
  <c r="F23" i="2"/>
  <c r="F22" i="8" s="1"/>
  <c r="E25" i="2"/>
  <c r="E24" i="8" s="1"/>
  <c r="E26" i="2"/>
  <c r="E25" i="8" s="1"/>
  <c r="C27" i="2"/>
  <c r="C26" i="8" s="1"/>
  <c r="C30" i="2"/>
  <c r="C29" i="8" s="1"/>
  <c r="D30" i="2"/>
  <c r="D29" i="8" s="1"/>
  <c r="AB30" i="1"/>
  <c r="X30" i="2" s="1"/>
  <c r="X29" i="8" s="1"/>
  <c r="AB28" i="1"/>
  <c r="X28" i="2" s="1"/>
  <c r="X27" i="8" s="1"/>
  <c r="AB25" i="1"/>
  <c r="X25" i="2" s="1"/>
  <c r="X24" i="8" s="1"/>
  <c r="AB20" i="1"/>
  <c r="X20" i="2" s="1"/>
  <c r="X19" i="8" s="1"/>
  <c r="AB18" i="1"/>
  <c r="X18" i="2" s="1"/>
  <c r="X17" i="8" s="1"/>
  <c r="AB13" i="1"/>
  <c r="AB11" i="1"/>
  <c r="X11" i="2" s="1"/>
  <c r="X10" i="8" s="1"/>
  <c r="AB7" i="1"/>
  <c r="X7" i="2" s="1"/>
  <c r="X6" i="8" s="1"/>
  <c r="AB4" i="1"/>
  <c r="X4" i="2" s="1"/>
  <c r="X3" i="8" s="1"/>
  <c r="AB5" i="1"/>
  <c r="X5" i="2" s="1"/>
  <c r="X4" i="8" s="1"/>
  <c r="AB6" i="1"/>
  <c r="X6" i="2" s="1"/>
  <c r="X5" i="8" s="1"/>
  <c r="AB8" i="1"/>
  <c r="X8" i="2" s="1"/>
  <c r="X7" i="8" s="1"/>
  <c r="AB9" i="1"/>
  <c r="X9" i="2" s="1"/>
  <c r="X8" i="8" s="1"/>
  <c r="AB10" i="1"/>
  <c r="X10" i="2" s="1"/>
  <c r="X9" i="8" s="1"/>
  <c r="AB12" i="1"/>
  <c r="X12" i="2" s="1"/>
  <c r="X11" i="8" s="1"/>
  <c r="AB14" i="1"/>
  <c r="X14" i="2" s="1"/>
  <c r="X13" i="8" s="1"/>
  <c r="AB15" i="1"/>
  <c r="X15" i="2" s="1"/>
  <c r="X14" i="8" s="1"/>
  <c r="AB16" i="1"/>
  <c r="X16" i="2" s="1"/>
  <c r="X15" i="8" s="1"/>
  <c r="AB17" i="1"/>
  <c r="X17" i="2" s="1"/>
  <c r="X16" i="8" s="1"/>
  <c r="AB19" i="1"/>
  <c r="AB21" i="1"/>
  <c r="X21" i="2" s="1"/>
  <c r="X20" i="8" s="1"/>
  <c r="AB22" i="1"/>
  <c r="X22" i="2" s="1"/>
  <c r="X21" i="8" s="1"/>
  <c r="AB23" i="1"/>
  <c r="X23" i="2" s="1"/>
  <c r="X22" i="8" s="1"/>
  <c r="AB24" i="1"/>
  <c r="X24" i="2" s="1"/>
  <c r="X23" i="8" s="1"/>
  <c r="AB26" i="1"/>
  <c r="X26" i="2" s="1"/>
  <c r="X25" i="8" s="1"/>
  <c r="AB27" i="1"/>
  <c r="X27" i="2" s="1"/>
  <c r="X26" i="8" s="1"/>
  <c r="AB29" i="1"/>
  <c r="X29" i="2" s="1"/>
  <c r="X28" i="8" s="1"/>
  <c r="AB3" i="1"/>
  <c r="X3" i="2" s="1"/>
  <c r="X2" i="8" s="1"/>
  <c r="AA4" i="1"/>
  <c r="W4" i="2" s="1"/>
  <c r="W3" i="8" s="1"/>
  <c r="AA5" i="1"/>
  <c r="W5" i="2" s="1"/>
  <c r="W4" i="8" s="1"/>
  <c r="AA6" i="1"/>
  <c r="W6" i="2" s="1"/>
  <c r="W5" i="8" s="1"/>
  <c r="AA7" i="1"/>
  <c r="W7" i="2" s="1"/>
  <c r="W6" i="8" s="1"/>
  <c r="AA8" i="1"/>
  <c r="W8" i="2" s="1"/>
  <c r="W7" i="8" s="1"/>
  <c r="AA9" i="1"/>
  <c r="W9" i="2" s="1"/>
  <c r="W8" i="8" s="1"/>
  <c r="AA10" i="1"/>
  <c r="W10" i="2" s="1"/>
  <c r="W9" i="8" s="1"/>
  <c r="AA11" i="1"/>
  <c r="W11" i="2" s="1"/>
  <c r="W10" i="8" s="1"/>
  <c r="AA12" i="1"/>
  <c r="W12" i="2" s="1"/>
  <c r="W11" i="8" s="1"/>
  <c r="AA13" i="1"/>
  <c r="W13" i="2" s="1"/>
  <c r="W12" i="8" s="1"/>
  <c r="AA14" i="1"/>
  <c r="W14" i="2" s="1"/>
  <c r="W13" i="8" s="1"/>
  <c r="AA15" i="1"/>
  <c r="W15" i="2" s="1"/>
  <c r="W14" i="8" s="1"/>
  <c r="AA16" i="1"/>
  <c r="W16" i="2" s="1"/>
  <c r="W15" i="8" s="1"/>
  <c r="AA17" i="1"/>
  <c r="W17" i="2" s="1"/>
  <c r="W16" i="8" s="1"/>
  <c r="AA18" i="1"/>
  <c r="W18" i="2" s="1"/>
  <c r="W17" i="8" s="1"/>
  <c r="AA19" i="1"/>
  <c r="W19" i="2" s="1"/>
  <c r="W18" i="8" s="1"/>
  <c r="AA20" i="1"/>
  <c r="W20" i="2" s="1"/>
  <c r="W19" i="8" s="1"/>
  <c r="AA21" i="1"/>
  <c r="W21" i="2" s="1"/>
  <c r="W20" i="8" s="1"/>
  <c r="AA22" i="1"/>
  <c r="W22" i="2" s="1"/>
  <c r="W21" i="8" s="1"/>
  <c r="AA23" i="1"/>
  <c r="W23" i="2" s="1"/>
  <c r="W22" i="8" s="1"/>
  <c r="AA24" i="1"/>
  <c r="W24" i="2" s="1"/>
  <c r="W23" i="8" s="1"/>
  <c r="AA25" i="1"/>
  <c r="W25" i="2" s="1"/>
  <c r="W24" i="8" s="1"/>
  <c r="AA26" i="1"/>
  <c r="W26" i="2" s="1"/>
  <c r="W25" i="8" s="1"/>
  <c r="AA27" i="1"/>
  <c r="W27" i="2" s="1"/>
  <c r="W26" i="8" s="1"/>
  <c r="AA28" i="1"/>
  <c r="W28" i="2" s="1"/>
  <c r="W27" i="8" s="1"/>
  <c r="AA29" i="1"/>
  <c r="W29" i="2" s="1"/>
  <c r="W28" i="8" s="1"/>
  <c r="AA30" i="1"/>
  <c r="W30" i="2" s="1"/>
  <c r="W29" i="8" s="1"/>
  <c r="AA3" i="1"/>
  <c r="W3" i="2" s="1"/>
  <c r="W2" i="8" s="1"/>
  <c r="Z4" i="1"/>
  <c r="V4" i="2" s="1"/>
  <c r="V3" i="8" s="1"/>
  <c r="Z5" i="1"/>
  <c r="V5" i="2" s="1"/>
  <c r="V4" i="8" s="1"/>
  <c r="Z6" i="1"/>
  <c r="V6" i="2" s="1"/>
  <c r="V5" i="8" s="1"/>
  <c r="Z7" i="1"/>
  <c r="V7" i="2" s="1"/>
  <c r="V6" i="8" s="1"/>
  <c r="Z8" i="1"/>
  <c r="V8" i="2" s="1"/>
  <c r="V7" i="8" s="1"/>
  <c r="Z9" i="1"/>
  <c r="V9" i="2" s="1"/>
  <c r="V8" i="8" s="1"/>
  <c r="Z10" i="1"/>
  <c r="V10" i="2" s="1"/>
  <c r="V9" i="8" s="1"/>
  <c r="Z11" i="1"/>
  <c r="V11" i="2" s="1"/>
  <c r="V10" i="8" s="1"/>
  <c r="Z12" i="1"/>
  <c r="V12" i="2" s="1"/>
  <c r="V11" i="8" s="1"/>
  <c r="Z13" i="1"/>
  <c r="V13" i="2" s="1"/>
  <c r="V12" i="8" s="1"/>
  <c r="Z14" i="1"/>
  <c r="V14" i="2" s="1"/>
  <c r="V13" i="8" s="1"/>
  <c r="Z15" i="1"/>
  <c r="V15" i="2" s="1"/>
  <c r="V14" i="8" s="1"/>
  <c r="Z16" i="1"/>
  <c r="V16" i="2" s="1"/>
  <c r="V15" i="8" s="1"/>
  <c r="Z17" i="1"/>
  <c r="V17" i="2" s="1"/>
  <c r="Z18" i="1"/>
  <c r="V18" i="2" s="1"/>
  <c r="V17" i="8" s="1"/>
  <c r="Z19" i="1"/>
  <c r="V19" i="2" s="1"/>
  <c r="V18" i="8" s="1"/>
  <c r="Z20" i="1"/>
  <c r="V20" i="2" s="1"/>
  <c r="V19" i="8" s="1"/>
  <c r="Z21" i="1"/>
  <c r="V21" i="2" s="1"/>
  <c r="V20" i="8" s="1"/>
  <c r="Z22" i="1"/>
  <c r="V22" i="2" s="1"/>
  <c r="V21" i="8" s="1"/>
  <c r="Z23" i="1"/>
  <c r="V23" i="2" s="1"/>
  <c r="V22" i="8" s="1"/>
  <c r="Z24" i="1"/>
  <c r="V24" i="2" s="1"/>
  <c r="V23" i="8" s="1"/>
  <c r="Z25" i="1"/>
  <c r="V25" i="2" s="1"/>
  <c r="Z26" i="1"/>
  <c r="V26" i="2" s="1"/>
  <c r="V25" i="8" s="1"/>
  <c r="Z27" i="1"/>
  <c r="V27" i="2" s="1"/>
  <c r="V26" i="8" s="1"/>
  <c r="Z28" i="1"/>
  <c r="Z29" i="1"/>
  <c r="V29" i="2" s="1"/>
  <c r="V28" i="8" s="1"/>
  <c r="Z30" i="1"/>
  <c r="V30" i="2" s="1"/>
  <c r="V29" i="8" s="1"/>
  <c r="Z3" i="1"/>
  <c r="V3" i="2" s="1"/>
  <c r="V2" i="8" s="1"/>
  <c r="Y4" i="1"/>
  <c r="U4" i="2" s="1"/>
  <c r="U3" i="8" s="1"/>
  <c r="Y5" i="1"/>
  <c r="U5" i="2" s="1"/>
  <c r="U4" i="8" s="1"/>
  <c r="Y6" i="1"/>
  <c r="U6" i="2" s="1"/>
  <c r="U5" i="8" s="1"/>
  <c r="Y7" i="1"/>
  <c r="U7" i="2" s="1"/>
  <c r="U6" i="8" s="1"/>
  <c r="Y8" i="1"/>
  <c r="U8" i="2" s="1"/>
  <c r="U7" i="8" s="1"/>
  <c r="Y9" i="1"/>
  <c r="U9" i="2" s="1"/>
  <c r="U8" i="8" s="1"/>
  <c r="Y10" i="1"/>
  <c r="U10" i="2" s="1"/>
  <c r="U9" i="8" s="1"/>
  <c r="Y11" i="1"/>
  <c r="U11" i="2" s="1"/>
  <c r="U10" i="8" s="1"/>
  <c r="Y12" i="1"/>
  <c r="U12" i="2" s="1"/>
  <c r="U11" i="8" s="1"/>
  <c r="Y13" i="1"/>
  <c r="U13" i="2" s="1"/>
  <c r="U12" i="8" s="1"/>
  <c r="Y14" i="1"/>
  <c r="U14" i="2" s="1"/>
  <c r="U13" i="8" s="1"/>
  <c r="Y15" i="1"/>
  <c r="U15" i="2" s="1"/>
  <c r="U14" i="8" s="1"/>
  <c r="Y16" i="1"/>
  <c r="U16" i="2" s="1"/>
  <c r="U15" i="8" s="1"/>
  <c r="Y17" i="1"/>
  <c r="U17" i="2" s="1"/>
  <c r="U16" i="8" s="1"/>
  <c r="Y18" i="1"/>
  <c r="U18" i="2" s="1"/>
  <c r="U17" i="8" s="1"/>
  <c r="Y19" i="1"/>
  <c r="U19" i="2" s="1"/>
  <c r="U18" i="8" s="1"/>
  <c r="Y20" i="1"/>
  <c r="U20" i="2" s="1"/>
  <c r="U19" i="8" s="1"/>
  <c r="Y21" i="1"/>
  <c r="U21" i="2" s="1"/>
  <c r="U20" i="8" s="1"/>
  <c r="Y22" i="1"/>
  <c r="U22" i="2" s="1"/>
  <c r="U21" i="8" s="1"/>
  <c r="Y23" i="1"/>
  <c r="U23" i="2" s="1"/>
  <c r="U22" i="8" s="1"/>
  <c r="Y24" i="1"/>
  <c r="U24" i="2" s="1"/>
  <c r="U23" i="8" s="1"/>
  <c r="Y25" i="1"/>
  <c r="U25" i="2" s="1"/>
  <c r="U24" i="8" s="1"/>
  <c r="Y26" i="1"/>
  <c r="U26" i="2" s="1"/>
  <c r="U25" i="8" s="1"/>
  <c r="Y27" i="1"/>
  <c r="U27" i="2" s="1"/>
  <c r="U26" i="8" s="1"/>
  <c r="Y28" i="1"/>
  <c r="U28" i="2" s="1"/>
  <c r="U27" i="8" s="1"/>
  <c r="Y29" i="1"/>
  <c r="U29" i="2" s="1"/>
  <c r="U28" i="8" s="1"/>
  <c r="Y30" i="1"/>
  <c r="U30" i="2" s="1"/>
  <c r="U29" i="8" s="1"/>
  <c r="Y3" i="1"/>
  <c r="U3" i="2" s="1"/>
  <c r="U2" i="8" s="1"/>
  <c r="W4" i="1"/>
  <c r="W5" i="1"/>
  <c r="T5" i="2" s="1"/>
  <c r="T4" i="8" s="1"/>
  <c r="W6" i="1"/>
  <c r="T6" i="2" s="1"/>
  <c r="T5" i="8" s="1"/>
  <c r="W7" i="1"/>
  <c r="T7" i="2" s="1"/>
  <c r="T6" i="8" s="1"/>
  <c r="W8" i="1"/>
  <c r="T8" i="2" s="1"/>
  <c r="T7" i="8" s="1"/>
  <c r="W9" i="1"/>
  <c r="T9" i="2" s="1"/>
  <c r="T8" i="8" s="1"/>
  <c r="W10" i="1"/>
  <c r="T10" i="2" s="1"/>
  <c r="T9" i="8" s="1"/>
  <c r="W11" i="1"/>
  <c r="T11" i="2" s="1"/>
  <c r="T10" i="8" s="1"/>
  <c r="W12" i="1"/>
  <c r="T12" i="2" s="1"/>
  <c r="T11" i="8" s="1"/>
  <c r="W13" i="1"/>
  <c r="T13" i="2" s="1"/>
  <c r="T12" i="8" s="1"/>
  <c r="W14" i="1"/>
  <c r="T14" i="2" s="1"/>
  <c r="T13" i="8" s="1"/>
  <c r="W15" i="1"/>
  <c r="T15" i="2" s="1"/>
  <c r="T14" i="8" s="1"/>
  <c r="W16" i="1"/>
  <c r="T16" i="2" s="1"/>
  <c r="T15" i="8" s="1"/>
  <c r="W17" i="1"/>
  <c r="T17" i="2" s="1"/>
  <c r="T16" i="8" s="1"/>
  <c r="W18" i="1"/>
  <c r="T18" i="2" s="1"/>
  <c r="T17" i="8" s="1"/>
  <c r="W19" i="1"/>
  <c r="T19" i="2" s="1"/>
  <c r="T18" i="8" s="1"/>
  <c r="W20" i="1"/>
  <c r="W21" i="1"/>
  <c r="T21" i="2" s="1"/>
  <c r="T20" i="8" s="1"/>
  <c r="W22" i="1"/>
  <c r="T22" i="2" s="1"/>
  <c r="T21" i="8" s="1"/>
  <c r="W23" i="1"/>
  <c r="T23" i="2" s="1"/>
  <c r="T22" i="8" s="1"/>
  <c r="W24" i="1"/>
  <c r="T24" i="2" s="1"/>
  <c r="T23" i="8" s="1"/>
  <c r="W25" i="1"/>
  <c r="T25" i="2" s="1"/>
  <c r="T24" i="8" s="1"/>
  <c r="W26" i="1"/>
  <c r="T26" i="2" s="1"/>
  <c r="T25" i="8" s="1"/>
  <c r="W27" i="1"/>
  <c r="T27" i="2" s="1"/>
  <c r="T26" i="8" s="1"/>
  <c r="W28" i="1"/>
  <c r="T28" i="2" s="1"/>
  <c r="T27" i="8" s="1"/>
  <c r="W29" i="1"/>
  <c r="T29" i="2" s="1"/>
  <c r="T28" i="8" s="1"/>
  <c r="W30" i="1"/>
  <c r="T30" i="2" s="1"/>
  <c r="T29" i="8" s="1"/>
  <c r="W3" i="1"/>
  <c r="T3" i="2" s="1"/>
  <c r="T2" i="8" s="1"/>
  <c r="T31" i="1"/>
  <c r="T32" i="1" s="1"/>
  <c r="T34" i="1" s="1"/>
  <c r="U31" i="1"/>
  <c r="X31" i="1"/>
  <c r="U32" i="1"/>
  <c r="X32" i="1"/>
  <c r="X34" i="1" s="1"/>
  <c r="T33" i="1"/>
  <c r="U33" i="1"/>
  <c r="U34" i="1" s="1"/>
  <c r="X33" i="1"/>
  <c r="V4" i="1"/>
  <c r="S4" i="2" s="1"/>
  <c r="S3" i="8" s="1"/>
  <c r="V5" i="1"/>
  <c r="S5" i="2" s="1"/>
  <c r="S4" i="8" s="1"/>
  <c r="V6" i="1"/>
  <c r="S6" i="2" s="1"/>
  <c r="S5" i="8" s="1"/>
  <c r="V7" i="1"/>
  <c r="S7" i="2" s="1"/>
  <c r="S6" i="8" s="1"/>
  <c r="V8" i="1"/>
  <c r="S8" i="2" s="1"/>
  <c r="S7" i="8" s="1"/>
  <c r="V9" i="1"/>
  <c r="S9" i="2" s="1"/>
  <c r="S8" i="8" s="1"/>
  <c r="V10" i="1"/>
  <c r="S10" i="2" s="1"/>
  <c r="S9" i="8" s="1"/>
  <c r="V11" i="1"/>
  <c r="S11" i="2" s="1"/>
  <c r="S10" i="8" s="1"/>
  <c r="V12" i="1"/>
  <c r="S12" i="2" s="1"/>
  <c r="S11" i="8" s="1"/>
  <c r="V13" i="1"/>
  <c r="S13" i="2" s="1"/>
  <c r="S12" i="8" s="1"/>
  <c r="V14" i="1"/>
  <c r="S14" i="2" s="1"/>
  <c r="S13" i="8" s="1"/>
  <c r="V15" i="1"/>
  <c r="S15" i="2" s="1"/>
  <c r="S14" i="8" s="1"/>
  <c r="V16" i="1"/>
  <c r="S16" i="2" s="1"/>
  <c r="S15" i="8" s="1"/>
  <c r="V17" i="1"/>
  <c r="V18" i="1"/>
  <c r="S18" i="2" s="1"/>
  <c r="S17" i="8" s="1"/>
  <c r="V19" i="1"/>
  <c r="S19" i="2" s="1"/>
  <c r="S18" i="8" s="1"/>
  <c r="V20" i="1"/>
  <c r="S20" i="2" s="1"/>
  <c r="S19" i="8" s="1"/>
  <c r="V21" i="1"/>
  <c r="S21" i="2" s="1"/>
  <c r="S20" i="8" s="1"/>
  <c r="V22" i="1"/>
  <c r="S22" i="2" s="1"/>
  <c r="S21" i="8" s="1"/>
  <c r="V23" i="1"/>
  <c r="S23" i="2" s="1"/>
  <c r="S22" i="8" s="1"/>
  <c r="V24" i="1"/>
  <c r="S24" i="2" s="1"/>
  <c r="S23" i="8" s="1"/>
  <c r="V25" i="1"/>
  <c r="S25" i="2" s="1"/>
  <c r="S24" i="8" s="1"/>
  <c r="V26" i="1"/>
  <c r="S26" i="2" s="1"/>
  <c r="S25" i="8" s="1"/>
  <c r="V27" i="1"/>
  <c r="S27" i="2" s="1"/>
  <c r="S26" i="8" s="1"/>
  <c r="V28" i="1"/>
  <c r="S28" i="2" s="1"/>
  <c r="S27" i="8" s="1"/>
  <c r="V29" i="1"/>
  <c r="S29" i="2" s="1"/>
  <c r="S28" i="8" s="1"/>
  <c r="V30" i="1"/>
  <c r="S30" i="2" s="1"/>
  <c r="S29" i="8" s="1"/>
  <c r="V3" i="1"/>
  <c r="S3" i="2" s="1"/>
  <c r="S2" i="8" s="1"/>
  <c r="S4" i="1"/>
  <c r="R4" i="2" s="1"/>
  <c r="R3" i="8" s="1"/>
  <c r="S5" i="1"/>
  <c r="R5" i="2" s="1"/>
  <c r="R4" i="8" s="1"/>
  <c r="S6" i="1"/>
  <c r="R6" i="2" s="1"/>
  <c r="R5" i="8" s="1"/>
  <c r="S7" i="1"/>
  <c r="R7" i="2" s="1"/>
  <c r="R6" i="8" s="1"/>
  <c r="S8" i="1"/>
  <c r="R8" i="2" s="1"/>
  <c r="R7" i="8" s="1"/>
  <c r="S9" i="1"/>
  <c r="R9" i="2" s="1"/>
  <c r="R8" i="8" s="1"/>
  <c r="S10" i="1"/>
  <c r="R10" i="2" s="1"/>
  <c r="R9" i="8" s="1"/>
  <c r="S11" i="1"/>
  <c r="R11" i="2" s="1"/>
  <c r="R10" i="8" s="1"/>
  <c r="S12" i="1"/>
  <c r="R12" i="2" s="1"/>
  <c r="R11" i="8" s="1"/>
  <c r="S13" i="1"/>
  <c r="R13" i="2" s="1"/>
  <c r="R12" i="8" s="1"/>
  <c r="S14" i="1"/>
  <c r="R14" i="2" s="1"/>
  <c r="R13" i="8" s="1"/>
  <c r="S15" i="1"/>
  <c r="R15" i="2" s="1"/>
  <c r="R14" i="8" s="1"/>
  <c r="S16" i="1"/>
  <c r="R16" i="2" s="1"/>
  <c r="R15" i="8" s="1"/>
  <c r="S17" i="1"/>
  <c r="R17" i="2" s="1"/>
  <c r="R16" i="8" s="1"/>
  <c r="S18" i="1"/>
  <c r="R18" i="2" s="1"/>
  <c r="R17" i="8" s="1"/>
  <c r="S19" i="1"/>
  <c r="R19" i="2" s="1"/>
  <c r="R18" i="8" s="1"/>
  <c r="S20" i="1"/>
  <c r="R20" i="2" s="1"/>
  <c r="R19" i="8" s="1"/>
  <c r="S21" i="1"/>
  <c r="R21" i="2" s="1"/>
  <c r="R20" i="8" s="1"/>
  <c r="S22" i="1"/>
  <c r="R22" i="2" s="1"/>
  <c r="R21" i="8" s="1"/>
  <c r="S23" i="1"/>
  <c r="R23" i="2" s="1"/>
  <c r="R22" i="8" s="1"/>
  <c r="S24" i="1"/>
  <c r="R24" i="2" s="1"/>
  <c r="R23" i="8" s="1"/>
  <c r="S25" i="1"/>
  <c r="R25" i="2" s="1"/>
  <c r="R24" i="8" s="1"/>
  <c r="S26" i="1"/>
  <c r="R26" i="2" s="1"/>
  <c r="R25" i="8" s="1"/>
  <c r="S27" i="1"/>
  <c r="R27" i="2" s="1"/>
  <c r="R26" i="8" s="1"/>
  <c r="S28" i="1"/>
  <c r="R28" i="2" s="1"/>
  <c r="R27" i="8" s="1"/>
  <c r="S29" i="1"/>
  <c r="R29" i="2" s="1"/>
  <c r="R28" i="8" s="1"/>
  <c r="S30" i="1"/>
  <c r="S3" i="1"/>
  <c r="R3" i="2" s="1"/>
  <c r="R2" i="8" s="1"/>
  <c r="R4" i="1"/>
  <c r="Q4" i="2" s="1"/>
  <c r="Q3" i="8" s="1"/>
  <c r="R5" i="1"/>
  <c r="Q5" i="2" s="1"/>
  <c r="Q4" i="8" s="1"/>
  <c r="R6" i="1"/>
  <c r="Q6" i="2" s="1"/>
  <c r="Q5" i="8" s="1"/>
  <c r="R7" i="1"/>
  <c r="Q7" i="2" s="1"/>
  <c r="Q6" i="8" s="1"/>
  <c r="R8" i="1"/>
  <c r="Q8" i="2" s="1"/>
  <c r="Q7" i="8" s="1"/>
  <c r="R9" i="1"/>
  <c r="Q9" i="2" s="1"/>
  <c r="Q8" i="8" s="1"/>
  <c r="R10" i="1"/>
  <c r="R11" i="1"/>
  <c r="Q11" i="2" s="1"/>
  <c r="Q10" i="8" s="1"/>
  <c r="R12" i="1"/>
  <c r="Q12" i="2" s="1"/>
  <c r="Q11" i="8" s="1"/>
  <c r="R13" i="1"/>
  <c r="Q13" i="2" s="1"/>
  <c r="Q12" i="8" s="1"/>
  <c r="R14" i="1"/>
  <c r="R15" i="1"/>
  <c r="Q15" i="2" s="1"/>
  <c r="Q14" i="8" s="1"/>
  <c r="R16" i="1"/>
  <c r="Q16" i="2" s="1"/>
  <c r="Q15" i="8" s="1"/>
  <c r="R17" i="1"/>
  <c r="Q17" i="2" s="1"/>
  <c r="Q16" i="8" s="1"/>
  <c r="R18" i="1"/>
  <c r="Q18" i="2" s="1"/>
  <c r="Q17" i="8" s="1"/>
  <c r="R19" i="1"/>
  <c r="Q19" i="2" s="1"/>
  <c r="Q18" i="8" s="1"/>
  <c r="R20" i="1"/>
  <c r="Q20" i="2" s="1"/>
  <c r="Q19" i="8" s="1"/>
  <c r="R21" i="1"/>
  <c r="Q21" i="2" s="1"/>
  <c r="Q20" i="8" s="1"/>
  <c r="R22" i="1"/>
  <c r="R23" i="1"/>
  <c r="Q23" i="2" s="1"/>
  <c r="Q22" i="8" s="1"/>
  <c r="R24" i="1"/>
  <c r="Q24" i="2" s="1"/>
  <c r="Q23" i="8" s="1"/>
  <c r="R25" i="1"/>
  <c r="Q25" i="2" s="1"/>
  <c r="Q24" i="8" s="1"/>
  <c r="R26" i="1"/>
  <c r="R27" i="1"/>
  <c r="R28" i="1"/>
  <c r="Q28" i="2" s="1"/>
  <c r="Q27" i="8" s="1"/>
  <c r="R29" i="1"/>
  <c r="Q29" i="2" s="1"/>
  <c r="Q28" i="8" s="1"/>
  <c r="R30" i="1"/>
  <c r="Q30" i="2" s="1"/>
  <c r="Q29" i="8" s="1"/>
  <c r="R3" i="1"/>
  <c r="Q3" i="2" s="1"/>
  <c r="Q2" i="8" s="1"/>
  <c r="Q4" i="1"/>
  <c r="P4" i="2" s="1"/>
  <c r="P3" i="8" s="1"/>
  <c r="Q5" i="1"/>
  <c r="P5" i="2" s="1"/>
  <c r="P4" i="8" s="1"/>
  <c r="Q6" i="1"/>
  <c r="P6" i="2" s="1"/>
  <c r="P5" i="8" s="1"/>
  <c r="Q7" i="1"/>
  <c r="P7" i="2" s="1"/>
  <c r="P6" i="8" s="1"/>
  <c r="Q8" i="1"/>
  <c r="P8" i="2" s="1"/>
  <c r="P7" i="8" s="1"/>
  <c r="Q9" i="1"/>
  <c r="P9" i="2" s="1"/>
  <c r="P8" i="8" s="1"/>
  <c r="Q10" i="1"/>
  <c r="Q11" i="1"/>
  <c r="P11" i="2" s="1"/>
  <c r="P10" i="8" s="1"/>
  <c r="Q12" i="1"/>
  <c r="P12" i="2" s="1"/>
  <c r="P11" i="8" s="1"/>
  <c r="Q13" i="1"/>
  <c r="P13" i="2" s="1"/>
  <c r="P12" i="8" s="1"/>
  <c r="Q14" i="1"/>
  <c r="Q15" i="1"/>
  <c r="Q16" i="1"/>
  <c r="P16" i="2" s="1"/>
  <c r="P15" i="8" s="1"/>
  <c r="Q17" i="1"/>
  <c r="P17" i="2" s="1"/>
  <c r="P16" i="8" s="1"/>
  <c r="Q18" i="1"/>
  <c r="P18" i="2" s="1"/>
  <c r="P17" i="8" s="1"/>
  <c r="Q19" i="1"/>
  <c r="P19" i="2" s="1"/>
  <c r="P18" i="8" s="1"/>
  <c r="Q20" i="1"/>
  <c r="P20" i="2" s="1"/>
  <c r="P19" i="8" s="1"/>
  <c r="Q21" i="1"/>
  <c r="P21" i="2" s="1"/>
  <c r="P20" i="8" s="1"/>
  <c r="Q22" i="1"/>
  <c r="Q23" i="1"/>
  <c r="P23" i="2" s="1"/>
  <c r="P22" i="8" s="1"/>
  <c r="Q24" i="1"/>
  <c r="P24" i="2" s="1"/>
  <c r="P23" i="8" s="1"/>
  <c r="Q25" i="1"/>
  <c r="P25" i="2" s="1"/>
  <c r="P24" i="8" s="1"/>
  <c r="Q26" i="1"/>
  <c r="Q27" i="1"/>
  <c r="P27" i="2" s="1"/>
  <c r="P26" i="8" s="1"/>
  <c r="Q28" i="1"/>
  <c r="P28" i="2" s="1"/>
  <c r="P27" i="8" s="1"/>
  <c r="Q29" i="1"/>
  <c r="P29" i="2" s="1"/>
  <c r="P28" i="8" s="1"/>
  <c r="Q30" i="1"/>
  <c r="P30" i="2" s="1"/>
  <c r="P29" i="8" s="1"/>
  <c r="Q3" i="1"/>
  <c r="P3" i="2" s="1"/>
  <c r="P2" i="8" s="1"/>
  <c r="P16" i="1"/>
  <c r="O16" i="2" s="1"/>
  <c r="O15" i="8" s="1"/>
  <c r="P4" i="1"/>
  <c r="O4" i="2" s="1"/>
  <c r="O3" i="8" s="1"/>
  <c r="P5" i="1"/>
  <c r="P6" i="1"/>
  <c r="O6" i="2" s="1"/>
  <c r="O5" i="8" s="1"/>
  <c r="P7" i="1"/>
  <c r="O7" i="2" s="1"/>
  <c r="O6" i="8" s="1"/>
  <c r="P8" i="1"/>
  <c r="P9" i="1"/>
  <c r="P10" i="1"/>
  <c r="O10" i="2" s="1"/>
  <c r="O9" i="8" s="1"/>
  <c r="P11" i="1"/>
  <c r="O11" i="2" s="1"/>
  <c r="O10" i="8" s="1"/>
  <c r="P12" i="1"/>
  <c r="O12" i="2" s="1"/>
  <c r="O11" i="8" s="1"/>
  <c r="P13" i="1"/>
  <c r="O13" i="2" s="1"/>
  <c r="O12" i="8" s="1"/>
  <c r="P14" i="1"/>
  <c r="O14" i="2" s="1"/>
  <c r="O13" i="8" s="1"/>
  <c r="P15" i="1"/>
  <c r="O15" i="2" s="1"/>
  <c r="O14" i="8" s="1"/>
  <c r="P17" i="1"/>
  <c r="O17" i="2" s="1"/>
  <c r="O16" i="8" s="1"/>
  <c r="P18" i="1"/>
  <c r="O18" i="2" s="1"/>
  <c r="O17" i="8" s="1"/>
  <c r="P19" i="1"/>
  <c r="O19" i="2" s="1"/>
  <c r="O18" i="8" s="1"/>
  <c r="P20" i="1"/>
  <c r="O20" i="2" s="1"/>
  <c r="O19" i="8" s="1"/>
  <c r="P21" i="1"/>
  <c r="O21" i="2" s="1"/>
  <c r="O20" i="8" s="1"/>
  <c r="P22" i="1"/>
  <c r="O22" i="2" s="1"/>
  <c r="O21" i="8" s="1"/>
  <c r="P23" i="1"/>
  <c r="O23" i="2" s="1"/>
  <c r="O22" i="8" s="1"/>
  <c r="P24" i="1"/>
  <c r="O24" i="2" s="1"/>
  <c r="O23" i="8" s="1"/>
  <c r="P25" i="1"/>
  <c r="O25" i="2" s="1"/>
  <c r="O24" i="8" s="1"/>
  <c r="P26" i="1"/>
  <c r="O26" i="2" s="1"/>
  <c r="O25" i="8" s="1"/>
  <c r="P27" i="1"/>
  <c r="O27" i="2" s="1"/>
  <c r="O26" i="8" s="1"/>
  <c r="P28" i="1"/>
  <c r="O28" i="2" s="1"/>
  <c r="O27" i="8" s="1"/>
  <c r="P29" i="1"/>
  <c r="P30" i="1"/>
  <c r="O30" i="2" s="1"/>
  <c r="O29" i="8" s="1"/>
  <c r="P3" i="1"/>
  <c r="O3" i="2" s="1"/>
  <c r="O2" i="8" s="1"/>
  <c r="O29" i="1"/>
  <c r="N29" i="2" s="1"/>
  <c r="N28" i="8" s="1"/>
  <c r="O22" i="1"/>
  <c r="N22" i="2" s="1"/>
  <c r="N21" i="8" s="1"/>
  <c r="O14" i="1"/>
  <c r="N14" i="2" s="1"/>
  <c r="N13" i="8" s="1"/>
  <c r="O10" i="1"/>
  <c r="N10" i="2" s="1"/>
  <c r="N9" i="8" s="1"/>
  <c r="O4" i="1"/>
  <c r="N4" i="2" s="1"/>
  <c r="N3" i="8" s="1"/>
  <c r="O5" i="1"/>
  <c r="N5" i="2" s="1"/>
  <c r="N4" i="8" s="1"/>
  <c r="O6" i="1"/>
  <c r="O7" i="1"/>
  <c r="N7" i="2" s="1"/>
  <c r="N6" i="8" s="1"/>
  <c r="O8" i="1"/>
  <c r="N8" i="2" s="1"/>
  <c r="N7" i="8" s="1"/>
  <c r="O9" i="1"/>
  <c r="N9" i="2" s="1"/>
  <c r="N8" i="8" s="1"/>
  <c r="O11" i="1"/>
  <c r="N11" i="2" s="1"/>
  <c r="N10" i="8" s="1"/>
  <c r="O12" i="1"/>
  <c r="N12" i="2" s="1"/>
  <c r="N11" i="8" s="1"/>
  <c r="O13" i="1"/>
  <c r="N13" i="2" s="1"/>
  <c r="N12" i="8" s="1"/>
  <c r="O15" i="1"/>
  <c r="N15" i="2" s="1"/>
  <c r="N14" i="8" s="1"/>
  <c r="O16" i="1"/>
  <c r="O17" i="1"/>
  <c r="N17" i="2" s="1"/>
  <c r="N16" i="8" s="1"/>
  <c r="O18" i="1"/>
  <c r="N18" i="2" s="1"/>
  <c r="N17" i="8" s="1"/>
  <c r="O19" i="1"/>
  <c r="N19" i="2" s="1"/>
  <c r="N18" i="8" s="1"/>
  <c r="O20" i="1"/>
  <c r="O21" i="1"/>
  <c r="N21" i="2" s="1"/>
  <c r="N20" i="8" s="1"/>
  <c r="O23" i="1"/>
  <c r="N23" i="2" s="1"/>
  <c r="N22" i="8" s="1"/>
  <c r="O24" i="1"/>
  <c r="N24" i="2" s="1"/>
  <c r="N23" i="8" s="1"/>
  <c r="O25" i="1"/>
  <c r="N25" i="2" s="1"/>
  <c r="N24" i="8" s="1"/>
  <c r="O26" i="1"/>
  <c r="N26" i="2" s="1"/>
  <c r="N25" i="8" s="1"/>
  <c r="O27" i="1"/>
  <c r="N27" i="2" s="1"/>
  <c r="N26" i="8" s="1"/>
  <c r="O28" i="1"/>
  <c r="N28" i="2" s="1"/>
  <c r="N27" i="8" s="1"/>
  <c r="O30" i="1"/>
  <c r="N30" i="2" s="1"/>
  <c r="N29" i="8" s="1"/>
  <c r="O3" i="1"/>
  <c r="N3" i="2" s="1"/>
  <c r="N2" i="8" s="1"/>
  <c r="N4" i="1"/>
  <c r="M4" i="2" s="1"/>
  <c r="M3" i="8" s="1"/>
  <c r="N5" i="1"/>
  <c r="M5" i="2" s="1"/>
  <c r="M4" i="8" s="1"/>
  <c r="N6" i="1"/>
  <c r="M6" i="2" s="1"/>
  <c r="M5" i="8" s="1"/>
  <c r="N7" i="1"/>
  <c r="M7" i="2" s="1"/>
  <c r="M6" i="8" s="1"/>
  <c r="N8" i="1"/>
  <c r="M8" i="2" s="1"/>
  <c r="M7" i="8" s="1"/>
  <c r="N9" i="1"/>
  <c r="M9" i="2" s="1"/>
  <c r="M8" i="8" s="1"/>
  <c r="N10" i="1"/>
  <c r="N11" i="1"/>
  <c r="M11" i="2" s="1"/>
  <c r="M10" i="8" s="1"/>
  <c r="N12" i="1"/>
  <c r="M12" i="2" s="1"/>
  <c r="M11" i="8" s="1"/>
  <c r="N13" i="1"/>
  <c r="M13" i="2" s="1"/>
  <c r="M12" i="8" s="1"/>
  <c r="N14" i="1"/>
  <c r="N15" i="1"/>
  <c r="M15" i="2" s="1"/>
  <c r="M14" i="8" s="1"/>
  <c r="N16" i="1"/>
  <c r="M16" i="2" s="1"/>
  <c r="M15" i="8" s="1"/>
  <c r="N17" i="1"/>
  <c r="M17" i="2" s="1"/>
  <c r="M16" i="8" s="1"/>
  <c r="N18" i="1"/>
  <c r="M18" i="2" s="1"/>
  <c r="M17" i="8" s="1"/>
  <c r="N19" i="1"/>
  <c r="M19" i="2" s="1"/>
  <c r="M18" i="8" s="1"/>
  <c r="N20" i="1"/>
  <c r="M20" i="2" s="1"/>
  <c r="M19" i="8" s="1"/>
  <c r="N21" i="1"/>
  <c r="M21" i="2" s="1"/>
  <c r="M20" i="8" s="1"/>
  <c r="N22" i="1"/>
  <c r="M22" i="2" s="1"/>
  <c r="M21" i="8" s="1"/>
  <c r="N23" i="1"/>
  <c r="M23" i="2" s="1"/>
  <c r="M22" i="8" s="1"/>
  <c r="N24" i="1"/>
  <c r="M24" i="2" s="1"/>
  <c r="M23" i="8" s="1"/>
  <c r="N25" i="1"/>
  <c r="N26" i="1"/>
  <c r="N27" i="1"/>
  <c r="M27" i="2" s="1"/>
  <c r="M26" i="8" s="1"/>
  <c r="N28" i="1"/>
  <c r="M28" i="2" s="1"/>
  <c r="M27" i="8" s="1"/>
  <c r="N29" i="1"/>
  <c r="M29" i="2" s="1"/>
  <c r="M28" i="8" s="1"/>
  <c r="N30" i="1"/>
  <c r="M30" i="2" s="1"/>
  <c r="M29" i="8" s="1"/>
  <c r="N3" i="1"/>
  <c r="M3" i="2" s="1"/>
  <c r="M2" i="8" s="1"/>
  <c r="M4" i="1"/>
  <c r="L4" i="2" s="1"/>
  <c r="L3" i="8" s="1"/>
  <c r="M5" i="1"/>
  <c r="L5" i="2" s="1"/>
  <c r="L4" i="8" s="1"/>
  <c r="M6" i="1"/>
  <c r="L6" i="2" s="1"/>
  <c r="L5" i="8" s="1"/>
  <c r="M7" i="1"/>
  <c r="L7" i="2" s="1"/>
  <c r="L6" i="8" s="1"/>
  <c r="M8" i="1"/>
  <c r="L8" i="2" s="1"/>
  <c r="L7" i="8" s="1"/>
  <c r="M9" i="1"/>
  <c r="L9" i="2" s="1"/>
  <c r="L8" i="8" s="1"/>
  <c r="M10" i="1"/>
  <c r="L10" i="2" s="1"/>
  <c r="L9" i="8" s="1"/>
  <c r="M11" i="1"/>
  <c r="M12" i="1"/>
  <c r="L12" i="2" s="1"/>
  <c r="L11" i="8" s="1"/>
  <c r="M13" i="1"/>
  <c r="L13" i="2" s="1"/>
  <c r="L12" i="8" s="1"/>
  <c r="M14" i="1"/>
  <c r="L14" i="2" s="1"/>
  <c r="L13" i="8" s="1"/>
  <c r="M15" i="1"/>
  <c r="L15" i="2" s="1"/>
  <c r="L14" i="8" s="1"/>
  <c r="M16" i="1"/>
  <c r="L16" i="2" s="1"/>
  <c r="L15" i="8" s="1"/>
  <c r="M17" i="1"/>
  <c r="L17" i="2" s="1"/>
  <c r="L16" i="8" s="1"/>
  <c r="M18" i="1"/>
  <c r="L18" i="2" s="1"/>
  <c r="L17" i="8" s="1"/>
  <c r="M19" i="1"/>
  <c r="L19" i="2" s="1"/>
  <c r="L18" i="8" s="1"/>
  <c r="M20" i="1"/>
  <c r="L20" i="2" s="1"/>
  <c r="L19" i="8" s="1"/>
  <c r="M21" i="1"/>
  <c r="L21" i="2" s="1"/>
  <c r="L20" i="8" s="1"/>
  <c r="M22" i="1"/>
  <c r="L22" i="2" s="1"/>
  <c r="L21" i="8" s="1"/>
  <c r="M23" i="1"/>
  <c r="L23" i="2" s="1"/>
  <c r="L22" i="8" s="1"/>
  <c r="M24" i="1"/>
  <c r="L24" i="2" s="1"/>
  <c r="L23" i="8" s="1"/>
  <c r="M25" i="1"/>
  <c r="L25" i="2" s="1"/>
  <c r="L24" i="8" s="1"/>
  <c r="M26" i="1"/>
  <c r="L26" i="2" s="1"/>
  <c r="L25" i="8" s="1"/>
  <c r="M27" i="1"/>
  <c r="L27" i="2" s="1"/>
  <c r="L26" i="8" s="1"/>
  <c r="M28" i="1"/>
  <c r="L28" i="2" s="1"/>
  <c r="L27" i="8" s="1"/>
  <c r="M29" i="1"/>
  <c r="L29" i="2" s="1"/>
  <c r="L28" i="8" s="1"/>
  <c r="M30" i="1"/>
  <c r="L30" i="2" s="1"/>
  <c r="L29" i="8" s="1"/>
  <c r="M3" i="1"/>
  <c r="L3" i="2" s="1"/>
  <c r="L2" i="8" s="1"/>
  <c r="L4" i="1"/>
  <c r="K4" i="2" s="1"/>
  <c r="K3" i="8" s="1"/>
  <c r="L5" i="1"/>
  <c r="K5" i="2" s="1"/>
  <c r="K4" i="8" s="1"/>
  <c r="L6" i="1"/>
  <c r="L7" i="1"/>
  <c r="K7" i="2" s="1"/>
  <c r="K6" i="8" s="1"/>
  <c r="L8" i="1"/>
  <c r="K8" i="2" s="1"/>
  <c r="K7" i="8" s="1"/>
  <c r="L9" i="1"/>
  <c r="K9" i="2" s="1"/>
  <c r="K8" i="8" s="1"/>
  <c r="L10" i="1"/>
  <c r="K10" i="2" s="1"/>
  <c r="K9" i="8" s="1"/>
  <c r="L11" i="1"/>
  <c r="K11" i="2" s="1"/>
  <c r="K10" i="8" s="1"/>
  <c r="L12" i="1"/>
  <c r="K12" i="2" s="1"/>
  <c r="K11" i="8" s="1"/>
  <c r="L13" i="1"/>
  <c r="K13" i="2" s="1"/>
  <c r="K12" i="8" s="1"/>
  <c r="L14" i="1"/>
  <c r="L15" i="1"/>
  <c r="K15" i="2" s="1"/>
  <c r="K14" i="8" s="1"/>
  <c r="L16" i="1"/>
  <c r="K16" i="2" s="1"/>
  <c r="K15" i="8" s="1"/>
  <c r="L17" i="1"/>
  <c r="K17" i="2" s="1"/>
  <c r="K16" i="8" s="1"/>
  <c r="L18" i="1"/>
  <c r="K18" i="2" s="1"/>
  <c r="K17" i="8" s="1"/>
  <c r="L19" i="1"/>
  <c r="K19" i="2" s="1"/>
  <c r="K18" i="8" s="1"/>
  <c r="L20" i="1"/>
  <c r="K20" i="2" s="1"/>
  <c r="K19" i="8" s="1"/>
  <c r="L21" i="1"/>
  <c r="K21" i="2" s="1"/>
  <c r="K20" i="8" s="1"/>
  <c r="L22" i="1"/>
  <c r="L23" i="1"/>
  <c r="K23" i="2" s="1"/>
  <c r="K22" i="8" s="1"/>
  <c r="L24" i="1"/>
  <c r="K24" i="2" s="1"/>
  <c r="K23" i="8" s="1"/>
  <c r="L25" i="1"/>
  <c r="K25" i="2" s="1"/>
  <c r="K24" i="8" s="1"/>
  <c r="L26" i="1"/>
  <c r="L27" i="1"/>
  <c r="K27" i="2" s="1"/>
  <c r="K26" i="8" s="1"/>
  <c r="L28" i="1"/>
  <c r="K28" i="2" s="1"/>
  <c r="K27" i="8" s="1"/>
  <c r="L29" i="1"/>
  <c r="K29" i="2" s="1"/>
  <c r="K28" i="8" s="1"/>
  <c r="L30" i="1"/>
  <c r="L3" i="1"/>
  <c r="K3" i="2" s="1"/>
  <c r="K2" i="8" s="1"/>
  <c r="K4" i="1"/>
  <c r="J4" i="2" s="1"/>
  <c r="J3" i="8" s="1"/>
  <c r="K5" i="1"/>
  <c r="J5" i="2" s="1"/>
  <c r="J4" i="8" s="1"/>
  <c r="K6" i="1"/>
  <c r="K7" i="1"/>
  <c r="J7" i="2" s="1"/>
  <c r="J6" i="8" s="1"/>
  <c r="K8" i="1"/>
  <c r="J8" i="2" s="1"/>
  <c r="J7" i="8" s="1"/>
  <c r="K9" i="1"/>
  <c r="J9" i="2" s="1"/>
  <c r="J8" i="8" s="1"/>
  <c r="K10" i="1"/>
  <c r="K11" i="1"/>
  <c r="J11" i="2" s="1"/>
  <c r="J10" i="8" s="1"/>
  <c r="K12" i="1"/>
  <c r="J12" i="2" s="1"/>
  <c r="J11" i="8" s="1"/>
  <c r="K13" i="1"/>
  <c r="J13" i="2" s="1"/>
  <c r="J12" i="8" s="1"/>
  <c r="K14" i="1"/>
  <c r="J14" i="2" s="1"/>
  <c r="J13" i="8" s="1"/>
  <c r="K15" i="1"/>
  <c r="J15" i="2" s="1"/>
  <c r="J14" i="8" s="1"/>
  <c r="K16" i="1"/>
  <c r="J16" i="2" s="1"/>
  <c r="J15" i="8" s="1"/>
  <c r="K17" i="1"/>
  <c r="J17" i="2" s="1"/>
  <c r="J16" i="8" s="1"/>
  <c r="K18" i="1"/>
  <c r="J18" i="2" s="1"/>
  <c r="J17" i="8" s="1"/>
  <c r="K19" i="1"/>
  <c r="J19" i="2" s="1"/>
  <c r="J18" i="8" s="1"/>
  <c r="K20" i="1"/>
  <c r="J20" i="2" s="1"/>
  <c r="J19" i="8" s="1"/>
  <c r="K21" i="1"/>
  <c r="J21" i="2" s="1"/>
  <c r="J20" i="8" s="1"/>
  <c r="K22" i="1"/>
  <c r="K23" i="1"/>
  <c r="J23" i="2" s="1"/>
  <c r="J22" i="8" s="1"/>
  <c r="K24" i="1"/>
  <c r="J24" i="2" s="1"/>
  <c r="J23" i="8" s="1"/>
  <c r="K25" i="1"/>
  <c r="J25" i="2" s="1"/>
  <c r="J24" i="8" s="1"/>
  <c r="K26" i="1"/>
  <c r="J26" i="2" s="1"/>
  <c r="J25" i="8" s="1"/>
  <c r="K27" i="1"/>
  <c r="J27" i="2" s="1"/>
  <c r="J26" i="8" s="1"/>
  <c r="K28" i="1"/>
  <c r="J28" i="2" s="1"/>
  <c r="J27" i="8" s="1"/>
  <c r="K29" i="1"/>
  <c r="J29" i="2" s="1"/>
  <c r="J28" i="8" s="1"/>
  <c r="K30" i="1"/>
  <c r="K3" i="1"/>
  <c r="J4" i="1"/>
  <c r="I4" i="2" s="1"/>
  <c r="I3" i="8" s="1"/>
  <c r="J5" i="1"/>
  <c r="I5" i="2" s="1"/>
  <c r="I4" i="8" s="1"/>
  <c r="J6" i="1"/>
  <c r="I6" i="2" s="1"/>
  <c r="I5" i="8" s="1"/>
  <c r="J7" i="1"/>
  <c r="I7" i="2" s="1"/>
  <c r="I6" i="8" s="1"/>
  <c r="J8" i="1"/>
  <c r="I8" i="2" s="1"/>
  <c r="I7" i="8" s="1"/>
  <c r="J9" i="1"/>
  <c r="I9" i="2" s="1"/>
  <c r="I8" i="8" s="1"/>
  <c r="J10" i="1"/>
  <c r="J11" i="1"/>
  <c r="I11" i="2" s="1"/>
  <c r="I10" i="8" s="1"/>
  <c r="J12" i="1"/>
  <c r="I12" i="2" s="1"/>
  <c r="I11" i="8" s="1"/>
  <c r="J13" i="1"/>
  <c r="I13" i="2" s="1"/>
  <c r="I12" i="8" s="1"/>
  <c r="J14" i="1"/>
  <c r="I14" i="2" s="1"/>
  <c r="I13" i="8" s="1"/>
  <c r="J15" i="1"/>
  <c r="I15" i="2" s="1"/>
  <c r="I14" i="8" s="1"/>
  <c r="J16" i="1"/>
  <c r="I16" i="2" s="1"/>
  <c r="I15" i="8" s="1"/>
  <c r="J17" i="1"/>
  <c r="I17" i="2" s="1"/>
  <c r="I16" i="8" s="1"/>
  <c r="J18" i="1"/>
  <c r="J19" i="1"/>
  <c r="I19" i="2" s="1"/>
  <c r="I18" i="8" s="1"/>
  <c r="J20" i="1"/>
  <c r="I20" i="2" s="1"/>
  <c r="I19" i="8" s="1"/>
  <c r="J21" i="1"/>
  <c r="I21" i="2" s="1"/>
  <c r="I20" i="8" s="1"/>
  <c r="J22" i="1"/>
  <c r="I22" i="2" s="1"/>
  <c r="I21" i="8" s="1"/>
  <c r="J23" i="1"/>
  <c r="I23" i="2" s="1"/>
  <c r="I22" i="8" s="1"/>
  <c r="J24" i="1"/>
  <c r="I24" i="2" s="1"/>
  <c r="I23" i="8" s="1"/>
  <c r="J25" i="1"/>
  <c r="I25" i="2" s="1"/>
  <c r="I24" i="8" s="1"/>
  <c r="J26" i="1"/>
  <c r="J27" i="1"/>
  <c r="I27" i="2" s="1"/>
  <c r="I26" i="8" s="1"/>
  <c r="J28" i="1"/>
  <c r="I28" i="2" s="1"/>
  <c r="I27" i="8" s="1"/>
  <c r="J29" i="1"/>
  <c r="I29" i="2" s="1"/>
  <c r="I28" i="8" s="1"/>
  <c r="J30" i="1"/>
  <c r="I30" i="2" s="1"/>
  <c r="I29" i="8" s="1"/>
  <c r="J3" i="1"/>
  <c r="I3" i="2" s="1"/>
  <c r="I2" i="8" s="1"/>
  <c r="I4" i="1"/>
  <c r="H4" i="2" s="1"/>
  <c r="H3" i="8" s="1"/>
  <c r="I5" i="1"/>
  <c r="I6" i="1"/>
  <c r="H6" i="2" s="1"/>
  <c r="H5" i="8" s="1"/>
  <c r="I7" i="1"/>
  <c r="H7" i="2" s="1"/>
  <c r="H6" i="8" s="1"/>
  <c r="I8" i="1"/>
  <c r="H8" i="2" s="1"/>
  <c r="H7" i="8" s="1"/>
  <c r="I9" i="1"/>
  <c r="H9" i="2" s="1"/>
  <c r="H8" i="8" s="1"/>
  <c r="I10" i="1"/>
  <c r="H10" i="2" s="1"/>
  <c r="H9" i="8" s="1"/>
  <c r="I11" i="1"/>
  <c r="H11" i="2" s="1"/>
  <c r="H10" i="8" s="1"/>
  <c r="I12" i="1"/>
  <c r="H12" i="2" s="1"/>
  <c r="H11" i="8" s="1"/>
  <c r="I13" i="1"/>
  <c r="H13" i="2" s="1"/>
  <c r="H12" i="8" s="1"/>
  <c r="I14" i="1"/>
  <c r="H14" i="2" s="1"/>
  <c r="H13" i="8" s="1"/>
  <c r="I15" i="1"/>
  <c r="H15" i="2" s="1"/>
  <c r="H14" i="8" s="1"/>
  <c r="I16" i="1"/>
  <c r="H16" i="2" s="1"/>
  <c r="H15" i="8" s="1"/>
  <c r="I17" i="1"/>
  <c r="H17" i="2" s="1"/>
  <c r="H16" i="8" s="1"/>
  <c r="I18" i="1"/>
  <c r="H18" i="2" s="1"/>
  <c r="H17" i="8" s="1"/>
  <c r="I19" i="1"/>
  <c r="H19" i="2" s="1"/>
  <c r="H18" i="8" s="1"/>
  <c r="I20" i="1"/>
  <c r="H20" i="2" s="1"/>
  <c r="H19" i="8" s="1"/>
  <c r="I21" i="1"/>
  <c r="I22" i="1"/>
  <c r="H22" i="2" s="1"/>
  <c r="H21" i="8" s="1"/>
  <c r="I23" i="1"/>
  <c r="H23" i="2" s="1"/>
  <c r="H22" i="8" s="1"/>
  <c r="I24" i="1"/>
  <c r="H24" i="2" s="1"/>
  <c r="H23" i="8" s="1"/>
  <c r="I25" i="1"/>
  <c r="H25" i="2" s="1"/>
  <c r="H24" i="8" s="1"/>
  <c r="I26" i="1"/>
  <c r="H26" i="2" s="1"/>
  <c r="H25" i="8" s="1"/>
  <c r="I27" i="1"/>
  <c r="H27" i="2" s="1"/>
  <c r="H26" i="8" s="1"/>
  <c r="I28" i="1"/>
  <c r="H28" i="2" s="1"/>
  <c r="H27" i="8" s="1"/>
  <c r="I29" i="1"/>
  <c r="H29" i="2" s="1"/>
  <c r="H28" i="8" s="1"/>
  <c r="I30" i="1"/>
  <c r="H30" i="2" s="1"/>
  <c r="H29" i="8" s="1"/>
  <c r="I3" i="1"/>
  <c r="H3" i="2" s="1"/>
  <c r="H2" i="8" s="1"/>
  <c r="G29" i="1"/>
  <c r="G29" i="2" s="1"/>
  <c r="G28" i="8" s="1"/>
  <c r="G22" i="1"/>
  <c r="G22" i="2" s="1"/>
  <c r="G21" i="8" s="1"/>
  <c r="G20" i="1"/>
  <c r="G11" i="1"/>
  <c r="G11" i="2" s="1"/>
  <c r="G10" i="8" s="1"/>
  <c r="G9" i="1"/>
  <c r="G9" i="2" s="1"/>
  <c r="G8" i="8" s="1"/>
  <c r="G4" i="1"/>
  <c r="G4" i="2" s="1"/>
  <c r="G3" i="8" s="1"/>
  <c r="G5" i="1"/>
  <c r="G5" i="2" s="1"/>
  <c r="G4" i="8" s="1"/>
  <c r="G6" i="1"/>
  <c r="G7" i="1"/>
  <c r="G7" i="2" s="1"/>
  <c r="G6" i="8" s="1"/>
  <c r="G8" i="1"/>
  <c r="G8" i="2" s="1"/>
  <c r="G7" i="8" s="1"/>
  <c r="G10" i="1"/>
  <c r="G10" i="2" s="1"/>
  <c r="G9" i="8" s="1"/>
  <c r="G12" i="1"/>
  <c r="G12" i="2" s="1"/>
  <c r="G11" i="8" s="1"/>
  <c r="G13" i="1"/>
  <c r="G13" i="2" s="1"/>
  <c r="G12" i="8" s="1"/>
  <c r="G14" i="1"/>
  <c r="G15" i="1"/>
  <c r="G15" i="2" s="1"/>
  <c r="G14" i="8" s="1"/>
  <c r="G16" i="1"/>
  <c r="G16" i="2" s="1"/>
  <c r="G15" i="8" s="1"/>
  <c r="G17" i="1"/>
  <c r="G17" i="2" s="1"/>
  <c r="G16" i="8" s="1"/>
  <c r="G18" i="1"/>
  <c r="G18" i="2" s="1"/>
  <c r="G17" i="8" s="1"/>
  <c r="G19" i="1"/>
  <c r="G21" i="1"/>
  <c r="G21" i="2" s="1"/>
  <c r="G20" i="8" s="1"/>
  <c r="G23" i="1"/>
  <c r="G23" i="2" s="1"/>
  <c r="G22" i="8" s="1"/>
  <c r="G24" i="1"/>
  <c r="G24" i="2" s="1"/>
  <c r="G23" i="8" s="1"/>
  <c r="G25" i="1"/>
  <c r="G25" i="2" s="1"/>
  <c r="G24" i="8" s="1"/>
  <c r="G26" i="1"/>
  <c r="G26" i="2" s="1"/>
  <c r="G25" i="8" s="1"/>
  <c r="G27" i="1"/>
  <c r="G27" i="2" s="1"/>
  <c r="G26" i="8" s="1"/>
  <c r="G28" i="1"/>
  <c r="G28" i="2" s="1"/>
  <c r="G27" i="8" s="1"/>
  <c r="G30" i="1"/>
  <c r="G30" i="2" s="1"/>
  <c r="G29" i="8" s="1"/>
  <c r="G3" i="1"/>
  <c r="G3" i="2" s="1"/>
  <c r="G2" i="8" s="1"/>
  <c r="F4" i="1"/>
  <c r="F4" i="2" s="1"/>
  <c r="F3" i="8" s="1"/>
  <c r="F5" i="1"/>
  <c r="F5" i="2" s="1"/>
  <c r="F4" i="8" s="1"/>
  <c r="F6" i="1"/>
  <c r="F6" i="2" s="1"/>
  <c r="F5" i="8" s="1"/>
  <c r="F7" i="1"/>
  <c r="F8" i="1"/>
  <c r="F8" i="2" s="1"/>
  <c r="F7" i="8" s="1"/>
  <c r="F9" i="1"/>
  <c r="F9" i="2" s="1"/>
  <c r="F8" i="8" s="1"/>
  <c r="F10" i="1"/>
  <c r="F10" i="2" s="1"/>
  <c r="F9" i="8" s="1"/>
  <c r="F11" i="1"/>
  <c r="F11" i="2" s="1"/>
  <c r="F10" i="8" s="1"/>
  <c r="F12" i="1"/>
  <c r="F12" i="2" s="1"/>
  <c r="F11" i="8" s="1"/>
  <c r="F13" i="1"/>
  <c r="F13" i="2" s="1"/>
  <c r="F12" i="8" s="1"/>
  <c r="F14" i="1"/>
  <c r="F14" i="2" s="1"/>
  <c r="F13" i="8" s="1"/>
  <c r="F15" i="1"/>
  <c r="F16" i="1"/>
  <c r="F16" i="2" s="1"/>
  <c r="F15" i="8" s="1"/>
  <c r="F17" i="1"/>
  <c r="F17" i="2" s="1"/>
  <c r="F16" i="8" s="1"/>
  <c r="F18" i="1"/>
  <c r="F18" i="2" s="1"/>
  <c r="F17" i="8" s="1"/>
  <c r="F19" i="1"/>
  <c r="F19" i="2" s="1"/>
  <c r="F18" i="8" s="1"/>
  <c r="F20" i="1"/>
  <c r="F20" i="2" s="1"/>
  <c r="F19" i="8" s="1"/>
  <c r="F21" i="1"/>
  <c r="F21" i="2" s="1"/>
  <c r="F20" i="8" s="1"/>
  <c r="F22" i="1"/>
  <c r="F22" i="2" s="1"/>
  <c r="F21" i="8" s="1"/>
  <c r="F23" i="1"/>
  <c r="F24" i="1"/>
  <c r="F24" i="2" s="1"/>
  <c r="F23" i="8" s="1"/>
  <c r="F25" i="1"/>
  <c r="F25" i="2" s="1"/>
  <c r="F24" i="8" s="1"/>
  <c r="F26" i="1"/>
  <c r="F26" i="2" s="1"/>
  <c r="F25" i="8" s="1"/>
  <c r="F27" i="1"/>
  <c r="F27" i="2" s="1"/>
  <c r="F26" i="8" s="1"/>
  <c r="F28" i="1"/>
  <c r="F28" i="2" s="1"/>
  <c r="F27" i="8" s="1"/>
  <c r="F29" i="1"/>
  <c r="F29" i="2" s="1"/>
  <c r="F28" i="8" s="1"/>
  <c r="F30" i="1"/>
  <c r="F30" i="2" s="1"/>
  <c r="F29" i="8" s="1"/>
  <c r="F3" i="1"/>
  <c r="F3" i="2" s="1"/>
  <c r="F2" i="8" s="1"/>
  <c r="E4" i="1"/>
  <c r="E4" i="2" s="1"/>
  <c r="E3" i="8" s="1"/>
  <c r="E5" i="1"/>
  <c r="E5" i="2" s="1"/>
  <c r="E4" i="8" s="1"/>
  <c r="E6" i="1"/>
  <c r="E6" i="2" s="1"/>
  <c r="E5" i="8" s="1"/>
  <c r="E7" i="1"/>
  <c r="E7" i="2" s="1"/>
  <c r="E6" i="8" s="1"/>
  <c r="E8" i="1"/>
  <c r="E8" i="2" s="1"/>
  <c r="E7" i="8" s="1"/>
  <c r="E9" i="1"/>
  <c r="E9" i="2" s="1"/>
  <c r="E8" i="8" s="1"/>
  <c r="E10" i="1"/>
  <c r="E10" i="2" s="1"/>
  <c r="E9" i="8" s="1"/>
  <c r="E11" i="1"/>
  <c r="E11" i="2" s="1"/>
  <c r="E10" i="8" s="1"/>
  <c r="E12" i="1"/>
  <c r="E12" i="2" s="1"/>
  <c r="E11" i="8" s="1"/>
  <c r="E13" i="1"/>
  <c r="E13" i="2" s="1"/>
  <c r="E12" i="8" s="1"/>
  <c r="E14" i="1"/>
  <c r="E14" i="2" s="1"/>
  <c r="E13" i="8" s="1"/>
  <c r="E15" i="1"/>
  <c r="E15" i="2" s="1"/>
  <c r="E14" i="8" s="1"/>
  <c r="E16" i="1"/>
  <c r="E16" i="2" s="1"/>
  <c r="E15" i="8" s="1"/>
  <c r="E17" i="1"/>
  <c r="E17" i="2" s="1"/>
  <c r="E16" i="8" s="1"/>
  <c r="E18" i="1"/>
  <c r="E19" i="1"/>
  <c r="E19" i="2" s="1"/>
  <c r="E18" i="8" s="1"/>
  <c r="E20" i="1"/>
  <c r="E20" i="2" s="1"/>
  <c r="E19" i="8" s="1"/>
  <c r="E21" i="1"/>
  <c r="E21" i="2" s="1"/>
  <c r="E20" i="8" s="1"/>
  <c r="E22" i="1"/>
  <c r="E23" i="1"/>
  <c r="E23" i="2" s="1"/>
  <c r="E22" i="8" s="1"/>
  <c r="E24" i="1"/>
  <c r="E24" i="2" s="1"/>
  <c r="E23" i="8" s="1"/>
  <c r="E25" i="1"/>
  <c r="E26" i="1"/>
  <c r="E27" i="1"/>
  <c r="E27" i="2" s="1"/>
  <c r="E26" i="8" s="1"/>
  <c r="E28" i="1"/>
  <c r="E28" i="2" s="1"/>
  <c r="E27" i="8" s="1"/>
  <c r="E29" i="1"/>
  <c r="E29" i="2" s="1"/>
  <c r="E28" i="8" s="1"/>
  <c r="E30" i="1"/>
  <c r="E30" i="2" s="1"/>
  <c r="E29" i="8" s="1"/>
  <c r="E3" i="1"/>
  <c r="E3" i="2" s="1"/>
  <c r="E2" i="8" s="1"/>
  <c r="D20" i="1"/>
  <c r="D20" i="2" s="1"/>
  <c r="D19" i="8" s="1"/>
  <c r="D4" i="1"/>
  <c r="D4" i="2" s="1"/>
  <c r="D3" i="8" s="1"/>
  <c r="D5" i="1"/>
  <c r="D5" i="2" s="1"/>
  <c r="D4" i="8" s="1"/>
  <c r="D6" i="1"/>
  <c r="D6" i="2" s="1"/>
  <c r="D5" i="8" s="1"/>
  <c r="D7" i="1"/>
  <c r="D7" i="2" s="1"/>
  <c r="D6" i="8" s="1"/>
  <c r="D8" i="1"/>
  <c r="D8" i="2" s="1"/>
  <c r="D7" i="8" s="1"/>
  <c r="D9" i="1"/>
  <c r="D9" i="2" s="1"/>
  <c r="D8" i="8" s="1"/>
  <c r="D10" i="1"/>
  <c r="D11" i="1"/>
  <c r="D11" i="2" s="1"/>
  <c r="D10" i="8" s="1"/>
  <c r="D12" i="1"/>
  <c r="D12" i="2" s="1"/>
  <c r="D11" i="8" s="1"/>
  <c r="D13" i="1"/>
  <c r="D13" i="2" s="1"/>
  <c r="D12" i="8" s="1"/>
  <c r="D14" i="1"/>
  <c r="D14" i="2" s="1"/>
  <c r="D13" i="8" s="1"/>
  <c r="D15" i="1"/>
  <c r="D15" i="2" s="1"/>
  <c r="D14" i="8" s="1"/>
  <c r="D16" i="1"/>
  <c r="D16" i="2" s="1"/>
  <c r="D15" i="8" s="1"/>
  <c r="D17" i="1"/>
  <c r="D17" i="2" s="1"/>
  <c r="D16" i="8" s="1"/>
  <c r="D18" i="1"/>
  <c r="D18" i="2" s="1"/>
  <c r="D17" i="8" s="1"/>
  <c r="D19" i="1"/>
  <c r="D19" i="2" s="1"/>
  <c r="D18" i="8" s="1"/>
  <c r="D21" i="1"/>
  <c r="D21" i="2" s="1"/>
  <c r="D20" i="8" s="1"/>
  <c r="D22" i="1"/>
  <c r="D23" i="1"/>
  <c r="D23" i="2" s="1"/>
  <c r="D22" i="8" s="1"/>
  <c r="D24" i="1"/>
  <c r="D24" i="2" s="1"/>
  <c r="D23" i="8" s="1"/>
  <c r="D25" i="1"/>
  <c r="D25" i="2" s="1"/>
  <c r="D24" i="8" s="1"/>
  <c r="D26" i="1"/>
  <c r="D26" i="2" s="1"/>
  <c r="D25" i="8" s="1"/>
  <c r="D27" i="1"/>
  <c r="D27" i="2" s="1"/>
  <c r="D26" i="8" s="1"/>
  <c r="D28" i="1"/>
  <c r="D28" i="2" s="1"/>
  <c r="D27" i="8" s="1"/>
  <c r="D29" i="1"/>
  <c r="D29" i="2" s="1"/>
  <c r="D28" i="8" s="1"/>
  <c r="D30" i="1"/>
  <c r="D3" i="1"/>
  <c r="D3" i="2" s="1"/>
  <c r="D2" i="8" s="1"/>
  <c r="C4" i="1"/>
  <c r="C4" i="2" s="1"/>
  <c r="C3" i="8" s="1"/>
  <c r="C5" i="1"/>
  <c r="C5" i="2" s="1"/>
  <c r="C4" i="8" s="1"/>
  <c r="C6" i="1"/>
  <c r="C6" i="2" s="1"/>
  <c r="C5" i="8" s="1"/>
  <c r="C7" i="1"/>
  <c r="C7" i="2" s="1"/>
  <c r="C6" i="8" s="1"/>
  <c r="C8" i="1"/>
  <c r="C8" i="2" s="1"/>
  <c r="C7" i="8" s="1"/>
  <c r="C9" i="1"/>
  <c r="C9" i="2" s="1"/>
  <c r="C8" i="8" s="1"/>
  <c r="C10" i="1"/>
  <c r="C11" i="1"/>
  <c r="C11" i="2" s="1"/>
  <c r="C10" i="8" s="1"/>
  <c r="C12" i="1"/>
  <c r="C12" i="2" s="1"/>
  <c r="C11" i="8" s="1"/>
  <c r="C13" i="1"/>
  <c r="C13" i="2" s="1"/>
  <c r="C12" i="8" s="1"/>
  <c r="C14" i="1"/>
  <c r="C15" i="1"/>
  <c r="C15" i="2" s="1"/>
  <c r="C14" i="8" s="1"/>
  <c r="C16" i="1"/>
  <c r="C16" i="2" s="1"/>
  <c r="C15" i="8" s="1"/>
  <c r="C17" i="1"/>
  <c r="C17" i="2" s="1"/>
  <c r="C16" i="8" s="1"/>
  <c r="C18" i="1"/>
  <c r="C18" i="2" s="1"/>
  <c r="C17" i="8" s="1"/>
  <c r="C19" i="1"/>
  <c r="C19" i="2" s="1"/>
  <c r="C18" i="8" s="1"/>
  <c r="C20" i="1"/>
  <c r="C20" i="2" s="1"/>
  <c r="C19" i="8" s="1"/>
  <c r="C21" i="1"/>
  <c r="C21" i="2" s="1"/>
  <c r="C20" i="8" s="1"/>
  <c r="C22" i="1"/>
  <c r="C22" i="2" s="1"/>
  <c r="C21" i="8" s="1"/>
  <c r="C23" i="1"/>
  <c r="C23" i="2" s="1"/>
  <c r="C22" i="8" s="1"/>
  <c r="C24" i="1"/>
  <c r="C24" i="2" s="1"/>
  <c r="C23" i="8" s="1"/>
  <c r="C25" i="1"/>
  <c r="C25" i="2" s="1"/>
  <c r="C24" i="8" s="1"/>
  <c r="C26" i="1"/>
  <c r="C26" i="2" s="1"/>
  <c r="C25" i="8" s="1"/>
  <c r="C27" i="1"/>
  <c r="C28" i="1"/>
  <c r="C28" i="2" s="1"/>
  <c r="C27" i="8" s="1"/>
  <c r="C29" i="1"/>
  <c r="C29" i="2" s="1"/>
  <c r="C28" i="8" s="1"/>
  <c r="C30" i="1"/>
  <c r="C3" i="1"/>
  <c r="C3" i="2" s="1"/>
  <c r="C2" i="8" s="1"/>
  <c r="B4" i="1"/>
  <c r="B4" i="2" s="1"/>
  <c r="B3" i="8" s="1"/>
  <c r="B5" i="1"/>
  <c r="B6" i="1"/>
  <c r="B6" i="2" s="1"/>
  <c r="B5" i="8" s="1"/>
  <c r="B7" i="1"/>
  <c r="B7" i="2" s="1"/>
  <c r="B6" i="8" s="1"/>
  <c r="B8" i="1"/>
  <c r="B8" i="2" s="1"/>
  <c r="B7" i="8" s="1"/>
  <c r="B9" i="1"/>
  <c r="B9" i="2" s="1"/>
  <c r="B8" i="8" s="1"/>
  <c r="B10" i="1"/>
  <c r="B10" i="2" s="1"/>
  <c r="B9" i="8" s="1"/>
  <c r="B11" i="1"/>
  <c r="B11" i="2" s="1"/>
  <c r="B10" i="8" s="1"/>
  <c r="B12" i="1"/>
  <c r="B12" i="2" s="1"/>
  <c r="B11" i="8" s="1"/>
  <c r="B13" i="1"/>
  <c r="B14" i="1"/>
  <c r="B14" i="2" s="1"/>
  <c r="B13" i="8" s="1"/>
  <c r="B15" i="1"/>
  <c r="B15" i="2" s="1"/>
  <c r="B14" i="8" s="1"/>
  <c r="B16" i="1"/>
  <c r="B16" i="2" s="1"/>
  <c r="B15" i="8" s="1"/>
  <c r="B17" i="1"/>
  <c r="B17" i="2" s="1"/>
  <c r="B16" i="8" s="1"/>
  <c r="B18" i="1"/>
  <c r="B18" i="2" s="1"/>
  <c r="B17" i="8" s="1"/>
  <c r="B19" i="1"/>
  <c r="B19" i="2" s="1"/>
  <c r="B18" i="8" s="1"/>
  <c r="B20" i="1"/>
  <c r="B20" i="2" s="1"/>
  <c r="B19" i="8" s="1"/>
  <c r="B21" i="1"/>
  <c r="B21" i="2" s="1"/>
  <c r="B20" i="8" s="1"/>
  <c r="B22" i="1"/>
  <c r="B22" i="2" s="1"/>
  <c r="B21" i="8" s="1"/>
  <c r="B23" i="1"/>
  <c r="B23" i="2" s="1"/>
  <c r="B22" i="8" s="1"/>
  <c r="B24" i="1"/>
  <c r="B24" i="2" s="1"/>
  <c r="B23" i="8" s="1"/>
  <c r="B25" i="1"/>
  <c r="B25" i="2" s="1"/>
  <c r="B24" i="8" s="1"/>
  <c r="B26" i="1"/>
  <c r="B26" i="2" s="1"/>
  <c r="B25" i="8" s="1"/>
  <c r="B27" i="1"/>
  <c r="B27" i="2" s="1"/>
  <c r="B26" i="8" s="1"/>
  <c r="B28" i="1"/>
  <c r="B28" i="2" s="1"/>
  <c r="B27" i="8" s="1"/>
  <c r="B29" i="1"/>
  <c r="B29" i="2" s="1"/>
  <c r="B28" i="8" s="1"/>
  <c r="B30" i="1"/>
  <c r="B30" i="2" s="1"/>
  <c r="B29" i="8" s="1"/>
  <c r="B3" i="1"/>
  <c r="B3" i="2" s="1"/>
  <c r="S30" i="8" l="1"/>
  <c r="T30" i="8"/>
  <c r="V33" i="1"/>
  <c r="H30" i="8"/>
  <c r="W30" i="8"/>
  <c r="C30" i="8"/>
  <c r="D30" i="8"/>
  <c r="F30" i="8"/>
  <c r="L30" i="8"/>
  <c r="U30" i="8"/>
  <c r="G30" i="8"/>
  <c r="I30" i="8"/>
  <c r="M30" i="8"/>
  <c r="X30" i="8"/>
  <c r="Q30" i="8"/>
  <c r="E30" i="8"/>
  <c r="K30" i="8"/>
  <c r="V31" i="1"/>
  <c r="V32" i="1" s="1"/>
  <c r="V34" i="1" s="1"/>
  <c r="J30" i="8"/>
  <c r="N30" i="8"/>
  <c r="O30" i="8"/>
  <c r="R30" i="8"/>
  <c r="V30" i="8"/>
  <c r="W31" i="1"/>
  <c r="W32" i="1" s="1"/>
  <c r="W33" i="1"/>
  <c r="X24" i="3"/>
  <c r="AW24" i="3" s="1"/>
  <c r="X23" i="3"/>
  <c r="AW23" i="3" s="1"/>
  <c r="W23" i="3"/>
  <c r="AV23" i="3" s="1"/>
  <c r="W22" i="3"/>
  <c r="AV22" i="3" s="1"/>
  <c r="X22" i="3"/>
  <c r="AW22" i="3" s="1"/>
  <c r="V22" i="3"/>
  <c r="AU22" i="3" s="1"/>
  <c r="V21" i="3"/>
  <c r="AU21" i="3" s="1"/>
  <c r="W21" i="3"/>
  <c r="AV21" i="3" s="1"/>
  <c r="X21" i="3"/>
  <c r="AW21" i="3" s="1"/>
  <c r="U20" i="3"/>
  <c r="AT20" i="3" s="1"/>
  <c r="V20" i="3"/>
  <c r="AU20" i="3" s="1"/>
  <c r="W20" i="3"/>
  <c r="AV20" i="3" s="1"/>
  <c r="X20" i="3"/>
  <c r="AW20" i="3" s="1"/>
  <c r="T19" i="3"/>
  <c r="AS19" i="3" s="1"/>
  <c r="U19" i="3"/>
  <c r="AT19" i="3" s="1"/>
  <c r="V19" i="3"/>
  <c r="AU19" i="3" s="1"/>
  <c r="W19" i="3"/>
  <c r="AV19" i="3" s="1"/>
  <c r="X19" i="3"/>
  <c r="AW19" i="3" s="1"/>
  <c r="S18" i="3"/>
  <c r="AR18" i="3" s="1"/>
  <c r="T18" i="3"/>
  <c r="AS18" i="3" s="1"/>
  <c r="U18" i="3"/>
  <c r="AT18" i="3" s="1"/>
  <c r="V18" i="3"/>
  <c r="AU18" i="3" s="1"/>
  <c r="W18" i="3"/>
  <c r="AV18" i="3" s="1"/>
  <c r="X18" i="3"/>
  <c r="AW18" i="3" s="1"/>
  <c r="R17" i="3"/>
  <c r="AQ17" i="3" s="1"/>
  <c r="S17" i="3"/>
  <c r="AR17" i="3" s="1"/>
  <c r="T17" i="3"/>
  <c r="AS17" i="3" s="1"/>
  <c r="U17" i="3"/>
  <c r="AT17" i="3" s="1"/>
  <c r="V17" i="3"/>
  <c r="AU17" i="3" s="1"/>
  <c r="W17" i="3"/>
  <c r="AV17" i="3" s="1"/>
  <c r="X17" i="3"/>
  <c r="AW17" i="3" s="1"/>
  <c r="Q16" i="3"/>
  <c r="AP16" i="3" s="1"/>
  <c r="R16" i="3"/>
  <c r="AQ16" i="3" s="1"/>
  <c r="S16" i="3"/>
  <c r="AR16" i="3" s="1"/>
  <c r="T16" i="3"/>
  <c r="AS16" i="3" s="1"/>
  <c r="U16" i="3"/>
  <c r="AT16" i="3" s="1"/>
  <c r="V16" i="3"/>
  <c r="AU16" i="3" s="1"/>
  <c r="W16" i="3"/>
  <c r="AV16" i="3" s="1"/>
  <c r="X16" i="3"/>
  <c r="AW16" i="3" s="1"/>
  <c r="P15" i="3"/>
  <c r="AO15" i="3" s="1"/>
  <c r="Q15" i="3"/>
  <c r="AP15" i="3" s="1"/>
  <c r="R15" i="3"/>
  <c r="AQ15" i="3" s="1"/>
  <c r="S15" i="3"/>
  <c r="AR15" i="3" s="1"/>
  <c r="T15" i="3"/>
  <c r="AS15" i="3" s="1"/>
  <c r="U15" i="3"/>
  <c r="AT15" i="3" s="1"/>
  <c r="V15" i="3"/>
  <c r="AU15" i="3" s="1"/>
  <c r="W15" i="3"/>
  <c r="AV15" i="3" s="1"/>
  <c r="X15" i="3"/>
  <c r="AW15" i="3" s="1"/>
  <c r="O14" i="3"/>
  <c r="AN14" i="3" s="1"/>
  <c r="P14" i="3"/>
  <c r="AO14" i="3" s="1"/>
  <c r="Q14" i="3"/>
  <c r="AP14" i="3" s="1"/>
  <c r="R14" i="3"/>
  <c r="AQ14" i="3" s="1"/>
  <c r="S14" i="3"/>
  <c r="AR14" i="3" s="1"/>
  <c r="T14" i="3"/>
  <c r="AS14" i="3" s="1"/>
  <c r="U14" i="3"/>
  <c r="AT14" i="3" s="1"/>
  <c r="V14" i="3"/>
  <c r="AU14" i="3" s="1"/>
  <c r="W14" i="3"/>
  <c r="AV14" i="3" s="1"/>
  <c r="X14" i="3"/>
  <c r="AW14" i="3" s="1"/>
  <c r="N13" i="3"/>
  <c r="AM13" i="3" s="1"/>
  <c r="O13" i="3"/>
  <c r="AN13" i="3" s="1"/>
  <c r="P13" i="3"/>
  <c r="AO13" i="3" s="1"/>
  <c r="Q13" i="3"/>
  <c r="AP13" i="3" s="1"/>
  <c r="R13" i="3"/>
  <c r="AQ13" i="3" s="1"/>
  <c r="S13" i="3"/>
  <c r="AR13" i="3" s="1"/>
  <c r="T13" i="3"/>
  <c r="AS13" i="3" s="1"/>
  <c r="U13" i="3"/>
  <c r="AT13" i="3" s="1"/>
  <c r="V13" i="3"/>
  <c r="AU13" i="3" s="1"/>
  <c r="W13" i="3"/>
  <c r="AV13" i="3" s="1"/>
  <c r="X13" i="3"/>
  <c r="AW13" i="3" s="1"/>
  <c r="M12" i="3"/>
  <c r="AL12" i="3" s="1"/>
  <c r="N12" i="3"/>
  <c r="AM12" i="3" s="1"/>
  <c r="O12" i="3"/>
  <c r="AN12" i="3" s="1"/>
  <c r="P12" i="3"/>
  <c r="AO12" i="3" s="1"/>
  <c r="Q12" i="3"/>
  <c r="AP12" i="3" s="1"/>
  <c r="R12" i="3"/>
  <c r="AQ12" i="3" s="1"/>
  <c r="S12" i="3"/>
  <c r="AR12" i="3" s="1"/>
  <c r="T12" i="3"/>
  <c r="AS12" i="3" s="1"/>
  <c r="U12" i="3"/>
  <c r="AT12" i="3" s="1"/>
  <c r="V12" i="3"/>
  <c r="AU12" i="3" s="1"/>
  <c r="W12" i="3"/>
  <c r="AV12" i="3" s="1"/>
  <c r="X12" i="3"/>
  <c r="AW12" i="3" s="1"/>
  <c r="L11" i="3"/>
  <c r="AK11" i="3" s="1"/>
  <c r="M11" i="3"/>
  <c r="AL11" i="3" s="1"/>
  <c r="N11" i="3"/>
  <c r="AM11" i="3" s="1"/>
  <c r="O11" i="3"/>
  <c r="AN11" i="3" s="1"/>
  <c r="P11" i="3"/>
  <c r="AO11" i="3" s="1"/>
  <c r="Q11" i="3"/>
  <c r="AP11" i="3" s="1"/>
  <c r="R11" i="3"/>
  <c r="AQ11" i="3" s="1"/>
  <c r="S11" i="3"/>
  <c r="AR11" i="3" s="1"/>
  <c r="T11" i="3"/>
  <c r="AS11" i="3" s="1"/>
  <c r="U11" i="3"/>
  <c r="AT11" i="3" s="1"/>
  <c r="V11" i="3"/>
  <c r="AU11" i="3" s="1"/>
  <c r="W11" i="3"/>
  <c r="AV11" i="3" s="1"/>
  <c r="X11" i="3"/>
  <c r="AW11" i="3" s="1"/>
  <c r="K10" i="3"/>
  <c r="AJ10" i="3" s="1"/>
  <c r="L10" i="3"/>
  <c r="AK10" i="3" s="1"/>
  <c r="M10" i="3"/>
  <c r="AL10" i="3" s="1"/>
  <c r="N10" i="3"/>
  <c r="AM10" i="3" s="1"/>
  <c r="O10" i="3"/>
  <c r="AN10" i="3" s="1"/>
  <c r="P10" i="3"/>
  <c r="AO10" i="3" s="1"/>
  <c r="Q10" i="3"/>
  <c r="AP10" i="3" s="1"/>
  <c r="R10" i="3"/>
  <c r="AQ10" i="3" s="1"/>
  <c r="S10" i="3"/>
  <c r="AR10" i="3" s="1"/>
  <c r="T10" i="3"/>
  <c r="AS10" i="3" s="1"/>
  <c r="U10" i="3"/>
  <c r="AT10" i="3" s="1"/>
  <c r="V10" i="3"/>
  <c r="AU10" i="3" s="1"/>
  <c r="W10" i="3"/>
  <c r="AV10" i="3" s="1"/>
  <c r="X10" i="3"/>
  <c r="AW10" i="3" s="1"/>
  <c r="J9" i="3"/>
  <c r="AI9" i="3" s="1"/>
  <c r="K9" i="3"/>
  <c r="AJ9" i="3" s="1"/>
  <c r="L9" i="3"/>
  <c r="AK9" i="3" s="1"/>
  <c r="M9" i="3"/>
  <c r="AL9" i="3" s="1"/>
  <c r="N9" i="3"/>
  <c r="AM9" i="3" s="1"/>
  <c r="O9" i="3"/>
  <c r="AN9" i="3" s="1"/>
  <c r="P9" i="3"/>
  <c r="AO9" i="3" s="1"/>
  <c r="Q9" i="3"/>
  <c r="AP9" i="3" s="1"/>
  <c r="R9" i="3"/>
  <c r="AQ9" i="3" s="1"/>
  <c r="S9" i="3"/>
  <c r="AR9" i="3" s="1"/>
  <c r="T9" i="3"/>
  <c r="AS9" i="3" s="1"/>
  <c r="U9" i="3"/>
  <c r="AT9" i="3" s="1"/>
  <c r="V9" i="3"/>
  <c r="AU9" i="3" s="1"/>
  <c r="W9" i="3"/>
  <c r="AV9" i="3" s="1"/>
  <c r="X9" i="3"/>
  <c r="AW9" i="3" s="1"/>
  <c r="I8" i="3"/>
  <c r="AH8" i="3" s="1"/>
  <c r="J8" i="3"/>
  <c r="AI8" i="3" s="1"/>
  <c r="K8" i="3"/>
  <c r="AJ8" i="3" s="1"/>
  <c r="L8" i="3"/>
  <c r="AK8" i="3" s="1"/>
  <c r="M8" i="3"/>
  <c r="AL8" i="3" s="1"/>
  <c r="N8" i="3"/>
  <c r="AM8" i="3" s="1"/>
  <c r="O8" i="3"/>
  <c r="AN8" i="3" s="1"/>
  <c r="P8" i="3"/>
  <c r="AO8" i="3" s="1"/>
  <c r="Q8" i="3"/>
  <c r="AP8" i="3" s="1"/>
  <c r="R8" i="3"/>
  <c r="AQ8" i="3" s="1"/>
  <c r="S8" i="3"/>
  <c r="AR8" i="3" s="1"/>
  <c r="T8" i="3"/>
  <c r="AS8" i="3" s="1"/>
  <c r="U8" i="3"/>
  <c r="AT8" i="3" s="1"/>
  <c r="V8" i="3"/>
  <c r="AU8" i="3" s="1"/>
  <c r="W8" i="3"/>
  <c r="AV8" i="3" s="1"/>
  <c r="X8" i="3"/>
  <c r="AW8" i="3" s="1"/>
  <c r="H7" i="3"/>
  <c r="AG7" i="3" s="1"/>
  <c r="I7" i="3"/>
  <c r="AH7" i="3" s="1"/>
  <c r="J7" i="3"/>
  <c r="AI7" i="3" s="1"/>
  <c r="K7" i="3"/>
  <c r="AJ7" i="3" s="1"/>
  <c r="L7" i="3"/>
  <c r="AK7" i="3" s="1"/>
  <c r="M7" i="3"/>
  <c r="AL7" i="3" s="1"/>
  <c r="N7" i="3"/>
  <c r="AM7" i="3" s="1"/>
  <c r="O7" i="3"/>
  <c r="AN7" i="3" s="1"/>
  <c r="P7" i="3"/>
  <c r="AO7" i="3" s="1"/>
  <c r="Q7" i="3"/>
  <c r="AP7" i="3" s="1"/>
  <c r="R7" i="3"/>
  <c r="AQ7" i="3" s="1"/>
  <c r="S7" i="3"/>
  <c r="AR7" i="3" s="1"/>
  <c r="T7" i="3"/>
  <c r="AS7" i="3" s="1"/>
  <c r="U7" i="3"/>
  <c r="AT7" i="3" s="1"/>
  <c r="V7" i="3"/>
  <c r="AU7" i="3" s="1"/>
  <c r="W7" i="3"/>
  <c r="AV7" i="3" s="1"/>
  <c r="X7" i="3"/>
  <c r="AW7" i="3" s="1"/>
  <c r="G6" i="3"/>
  <c r="AF6" i="3" s="1"/>
  <c r="H6" i="3"/>
  <c r="AG6" i="3" s="1"/>
  <c r="I6" i="3"/>
  <c r="AH6" i="3" s="1"/>
  <c r="J6" i="3"/>
  <c r="AI6" i="3" s="1"/>
  <c r="K6" i="3"/>
  <c r="AJ6" i="3" s="1"/>
  <c r="L6" i="3"/>
  <c r="AK6" i="3" s="1"/>
  <c r="M6" i="3"/>
  <c r="AL6" i="3" s="1"/>
  <c r="N6" i="3"/>
  <c r="AM6" i="3" s="1"/>
  <c r="O6" i="3"/>
  <c r="AN6" i="3" s="1"/>
  <c r="P6" i="3"/>
  <c r="AO6" i="3" s="1"/>
  <c r="Q6" i="3"/>
  <c r="AP6" i="3" s="1"/>
  <c r="R6" i="3"/>
  <c r="AQ6" i="3" s="1"/>
  <c r="S6" i="3"/>
  <c r="AR6" i="3" s="1"/>
  <c r="T6" i="3"/>
  <c r="AS6" i="3" s="1"/>
  <c r="U6" i="3"/>
  <c r="AT6" i="3" s="1"/>
  <c r="V6" i="3"/>
  <c r="AU6" i="3" s="1"/>
  <c r="W6" i="3"/>
  <c r="AV6" i="3" s="1"/>
  <c r="X6" i="3"/>
  <c r="AW6" i="3" s="1"/>
  <c r="F5" i="3"/>
  <c r="AE5" i="3" s="1"/>
  <c r="G5" i="3"/>
  <c r="AF5" i="3" s="1"/>
  <c r="H5" i="3"/>
  <c r="AG5" i="3" s="1"/>
  <c r="I5" i="3"/>
  <c r="AH5" i="3" s="1"/>
  <c r="J5" i="3"/>
  <c r="AI5" i="3" s="1"/>
  <c r="K5" i="3"/>
  <c r="AJ5" i="3" s="1"/>
  <c r="L5" i="3"/>
  <c r="AK5" i="3" s="1"/>
  <c r="M5" i="3"/>
  <c r="AL5" i="3" s="1"/>
  <c r="N5" i="3"/>
  <c r="AM5" i="3" s="1"/>
  <c r="O5" i="3"/>
  <c r="AN5" i="3" s="1"/>
  <c r="P5" i="3"/>
  <c r="AO5" i="3" s="1"/>
  <c r="Q5" i="3"/>
  <c r="AP5" i="3" s="1"/>
  <c r="R5" i="3"/>
  <c r="AQ5" i="3" s="1"/>
  <c r="S5" i="3"/>
  <c r="AR5" i="3" s="1"/>
  <c r="T5" i="3"/>
  <c r="AS5" i="3" s="1"/>
  <c r="U5" i="3"/>
  <c r="AT5" i="3" s="1"/>
  <c r="V5" i="3"/>
  <c r="AU5" i="3" s="1"/>
  <c r="W5" i="3"/>
  <c r="AV5" i="3" s="1"/>
  <c r="X5" i="3"/>
  <c r="AW5" i="3" s="1"/>
  <c r="E4" i="3"/>
  <c r="AD4" i="3" s="1"/>
  <c r="F4" i="3"/>
  <c r="AE4" i="3" s="1"/>
  <c r="G4" i="3"/>
  <c r="AF4" i="3" s="1"/>
  <c r="H4" i="3"/>
  <c r="AG4" i="3" s="1"/>
  <c r="I4" i="3"/>
  <c r="AH4" i="3" s="1"/>
  <c r="J4" i="3"/>
  <c r="AI4" i="3" s="1"/>
  <c r="K4" i="3"/>
  <c r="AJ4" i="3" s="1"/>
  <c r="L4" i="3"/>
  <c r="AK4" i="3" s="1"/>
  <c r="M4" i="3"/>
  <c r="AL4" i="3" s="1"/>
  <c r="N4" i="3"/>
  <c r="AM4" i="3" s="1"/>
  <c r="O4" i="3"/>
  <c r="AN4" i="3" s="1"/>
  <c r="P4" i="3"/>
  <c r="AO4" i="3" s="1"/>
  <c r="Q4" i="3"/>
  <c r="AP4" i="3" s="1"/>
  <c r="R4" i="3"/>
  <c r="AQ4" i="3" s="1"/>
  <c r="S4" i="3"/>
  <c r="AR4" i="3" s="1"/>
  <c r="T4" i="3"/>
  <c r="AS4" i="3" s="1"/>
  <c r="U4" i="3"/>
  <c r="AT4" i="3" s="1"/>
  <c r="V4" i="3"/>
  <c r="AU4" i="3" s="1"/>
  <c r="W4" i="3"/>
  <c r="AV4" i="3" s="1"/>
  <c r="X4" i="3"/>
  <c r="AW4" i="3" s="1"/>
  <c r="D3" i="3"/>
  <c r="AC3" i="3" s="1"/>
  <c r="E3" i="3"/>
  <c r="AD3" i="3" s="1"/>
  <c r="F3" i="3"/>
  <c r="AE3" i="3" s="1"/>
  <c r="G3" i="3"/>
  <c r="AF3" i="3" s="1"/>
  <c r="H3" i="3"/>
  <c r="AG3" i="3" s="1"/>
  <c r="I3" i="3"/>
  <c r="AH3" i="3" s="1"/>
  <c r="J3" i="3"/>
  <c r="AI3" i="3" s="1"/>
  <c r="K3" i="3"/>
  <c r="AJ3" i="3" s="1"/>
  <c r="L3" i="3"/>
  <c r="AK3" i="3" s="1"/>
  <c r="M3" i="3"/>
  <c r="AL3" i="3" s="1"/>
  <c r="N3" i="3"/>
  <c r="AM3" i="3" s="1"/>
  <c r="O3" i="3"/>
  <c r="AN3" i="3" s="1"/>
  <c r="P3" i="3"/>
  <c r="AO3" i="3" s="1"/>
  <c r="Q3" i="3"/>
  <c r="AP3" i="3" s="1"/>
  <c r="R3" i="3"/>
  <c r="AQ3" i="3" s="1"/>
  <c r="S3" i="3"/>
  <c r="AR3" i="3" s="1"/>
  <c r="T3" i="3"/>
  <c r="AS3" i="3" s="1"/>
  <c r="U3" i="3"/>
  <c r="AT3" i="3" s="1"/>
  <c r="V3" i="3"/>
  <c r="AU3" i="3" s="1"/>
  <c r="W3" i="3"/>
  <c r="AV3" i="3" s="1"/>
  <c r="X3" i="3"/>
  <c r="AW3" i="3" s="1"/>
  <c r="V1" i="3"/>
  <c r="AU1" i="3" s="1"/>
  <c r="W1" i="3"/>
  <c r="AV1" i="3" s="1"/>
  <c r="X1" i="3"/>
  <c r="AW1" i="3" s="1"/>
  <c r="C2" i="3"/>
  <c r="AB2" i="3" s="1"/>
  <c r="D2" i="3"/>
  <c r="AC2" i="3" s="1"/>
  <c r="E2" i="3"/>
  <c r="AD2" i="3" s="1"/>
  <c r="F2" i="3"/>
  <c r="AE2" i="3" s="1"/>
  <c r="G2" i="3"/>
  <c r="AF2" i="3" s="1"/>
  <c r="H2" i="3"/>
  <c r="AG2" i="3" s="1"/>
  <c r="I2" i="3"/>
  <c r="AH2" i="3" s="1"/>
  <c r="J2" i="3"/>
  <c r="AI2" i="3" s="1"/>
  <c r="K2" i="3"/>
  <c r="AJ2" i="3" s="1"/>
  <c r="L2" i="3"/>
  <c r="AK2" i="3" s="1"/>
  <c r="M2" i="3"/>
  <c r="AL2" i="3" s="1"/>
  <c r="N2" i="3"/>
  <c r="AM2" i="3" s="1"/>
  <c r="O2" i="3"/>
  <c r="AN2" i="3" s="1"/>
  <c r="P2" i="3"/>
  <c r="AO2" i="3" s="1"/>
  <c r="Q2" i="3"/>
  <c r="AP2" i="3" s="1"/>
  <c r="R2" i="3"/>
  <c r="AQ2" i="3" s="1"/>
  <c r="S2" i="3"/>
  <c r="AR2" i="3" s="1"/>
  <c r="T2" i="3"/>
  <c r="AS2" i="3" s="1"/>
  <c r="U2" i="3"/>
  <c r="AT2" i="3" s="1"/>
  <c r="V2" i="3"/>
  <c r="AU2" i="3" s="1"/>
  <c r="W2" i="3"/>
  <c r="AV2" i="3" s="1"/>
  <c r="X2" i="3"/>
  <c r="AW2" i="3" s="1"/>
  <c r="C1" i="3"/>
  <c r="AB1" i="3" s="1"/>
  <c r="D1" i="3"/>
  <c r="AC1" i="3" s="1"/>
  <c r="C31" i="2"/>
  <c r="C32" i="2" s="1"/>
  <c r="D31" i="2"/>
  <c r="D32" i="2" s="1"/>
  <c r="E31" i="2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W31" i="2"/>
  <c r="W32" i="2" s="1"/>
  <c r="X31" i="2"/>
  <c r="X32" i="2" s="1"/>
  <c r="E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W34" i="1" l="1"/>
  <c r="O34" i="2"/>
  <c r="K34" i="2"/>
  <c r="D34" i="2"/>
  <c r="E34" i="2"/>
  <c r="C34" i="2"/>
  <c r="T34" i="2"/>
  <c r="L34" i="2"/>
  <c r="U34" i="2"/>
  <c r="N34" i="2"/>
  <c r="G34" i="2"/>
  <c r="X34" i="2"/>
  <c r="W34" i="2"/>
  <c r="P34" i="2"/>
  <c r="H34" i="2"/>
  <c r="J34" i="2"/>
  <c r="R34" i="2"/>
  <c r="V34" i="2"/>
  <c r="I34" i="2"/>
  <c r="S34" i="2"/>
  <c r="Q34" i="2"/>
  <c r="M34" i="2"/>
  <c r="F34" i="2"/>
  <c r="U21" i="3"/>
  <c r="AT21" i="3" s="1"/>
  <c r="F1" i="3"/>
  <c r="AE1" i="3" s="1"/>
  <c r="G1" i="3"/>
  <c r="AF1" i="3" s="1"/>
  <c r="H1" i="3"/>
  <c r="AG1" i="3" s="1"/>
  <c r="I1" i="3"/>
  <c r="AH1" i="3" s="1"/>
  <c r="J1" i="3"/>
  <c r="AI1" i="3" s="1"/>
  <c r="K1" i="3"/>
  <c r="AJ1" i="3" s="1"/>
  <c r="L1" i="3"/>
  <c r="AK1" i="3" s="1"/>
  <c r="M1" i="3"/>
  <c r="AL1" i="3" s="1"/>
  <c r="N1" i="3"/>
  <c r="AM1" i="3" s="1"/>
  <c r="O1" i="3"/>
  <c r="AN1" i="3" s="1"/>
  <c r="P1" i="3"/>
  <c r="AO1" i="3" s="1"/>
  <c r="Q1" i="3"/>
  <c r="AP1" i="3" s="1"/>
  <c r="R1" i="3"/>
  <c r="AQ1" i="3" s="1"/>
  <c r="S1" i="3"/>
  <c r="AR1" i="3" s="1"/>
  <c r="T1" i="3"/>
  <c r="AS1" i="3" s="1"/>
  <c r="U1" i="3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E1" i="3"/>
  <c r="AD1" i="3" s="1"/>
  <c r="I31" i="1"/>
  <c r="I32" i="1" s="1"/>
  <c r="A21" i="3" l="1"/>
  <c r="AT1" i="3"/>
  <c r="X30" i="6"/>
  <c r="X10" i="6"/>
  <c r="X28" i="6"/>
  <c r="X24" i="6"/>
  <c r="X20" i="6"/>
  <c r="X16" i="6"/>
  <c r="X12" i="6"/>
  <c r="X8" i="6"/>
  <c r="X4" i="6"/>
  <c r="X27" i="6"/>
  <c r="X23" i="6"/>
  <c r="X19" i="6"/>
  <c r="X15" i="6"/>
  <c r="X11" i="6"/>
  <c r="X7" i="6"/>
  <c r="X26" i="6"/>
  <c r="X22" i="6"/>
  <c r="X18" i="6"/>
  <c r="X14" i="6"/>
  <c r="X6" i="6"/>
  <c r="X29" i="6"/>
  <c r="X25" i="6"/>
  <c r="X21" i="6"/>
  <c r="X17" i="6"/>
  <c r="X13" i="6"/>
  <c r="X9" i="6"/>
  <c r="X5" i="6"/>
  <c r="X34" i="7"/>
  <c r="U34" i="7"/>
  <c r="V34" i="7"/>
  <c r="W34" i="7"/>
  <c r="U33" i="7"/>
  <c r="V33" i="7"/>
  <c r="W33" i="7"/>
  <c r="X33" i="7"/>
  <c r="U6" i="7"/>
  <c r="U6" i="6" s="1"/>
  <c r="V6" i="7"/>
  <c r="V6" i="6" s="1"/>
  <c r="V7" i="7"/>
  <c r="V7" i="6" s="1"/>
  <c r="V10" i="7"/>
  <c r="V10" i="6" s="1"/>
  <c r="V11" i="7"/>
  <c r="V11" i="6" s="1"/>
  <c r="V13" i="7"/>
  <c r="V13" i="6" s="1"/>
  <c r="V14" i="7"/>
  <c r="V14" i="6" s="1"/>
  <c r="V15" i="7"/>
  <c r="V15" i="6" s="1"/>
  <c r="V16" i="7"/>
  <c r="V16" i="6" s="1"/>
  <c r="V20" i="7"/>
  <c r="V20" i="6" s="1"/>
  <c r="V22" i="7"/>
  <c r="V22" i="6" s="1"/>
  <c r="V23" i="7"/>
  <c r="V23" i="6" s="1"/>
  <c r="V25" i="7"/>
  <c r="V25" i="6" s="1"/>
  <c r="V26" i="7"/>
  <c r="V26" i="6" s="1"/>
  <c r="V27" i="7"/>
  <c r="V27" i="6" s="1"/>
  <c r="V28" i="7"/>
  <c r="V28" i="6" s="1"/>
  <c r="V29" i="7"/>
  <c r="V29" i="6" s="1"/>
  <c r="V30" i="7"/>
  <c r="V30" i="6" s="1"/>
  <c r="U3" i="7"/>
  <c r="V2" i="6"/>
  <c r="V3" i="7"/>
  <c r="V4" i="7"/>
  <c r="V5" i="7"/>
  <c r="V8" i="7"/>
  <c r="V9" i="7"/>
  <c r="V12" i="7"/>
  <c r="V12" i="6" s="1"/>
  <c r="V17" i="7"/>
  <c r="V18" i="7"/>
  <c r="V18" i="6" s="1"/>
  <c r="V19" i="7"/>
  <c r="V21" i="7"/>
  <c r="V2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U4" i="7"/>
  <c r="U5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2" i="6"/>
  <c r="W2" i="6"/>
  <c r="X2" i="6"/>
  <c r="T20" i="3"/>
  <c r="AS20" i="3" s="1"/>
  <c r="S19" i="3"/>
  <c r="AR19" i="3" s="1"/>
  <c r="U21" i="6" l="1"/>
  <c r="U13" i="6"/>
  <c r="U4" i="6"/>
  <c r="W1" i="6"/>
  <c r="W43" i="6" s="1"/>
  <c r="W42" i="7"/>
  <c r="U28" i="6"/>
  <c r="U24" i="6"/>
  <c r="U20" i="6"/>
  <c r="U16" i="6"/>
  <c r="U12" i="6"/>
  <c r="U8" i="6"/>
  <c r="W27" i="6"/>
  <c r="W23" i="6"/>
  <c r="W19" i="6"/>
  <c r="W15" i="6"/>
  <c r="W11" i="6"/>
  <c r="W7" i="6"/>
  <c r="U25" i="6"/>
  <c r="U9" i="6"/>
  <c r="W24" i="6"/>
  <c r="W16" i="6"/>
  <c r="W4" i="6"/>
  <c r="V36" i="7"/>
  <c r="V3" i="6"/>
  <c r="U27" i="6"/>
  <c r="U23" i="6"/>
  <c r="U19" i="6"/>
  <c r="U15" i="6"/>
  <c r="U11" i="6"/>
  <c r="U7" i="6"/>
  <c r="W30" i="6"/>
  <c r="W26" i="6"/>
  <c r="W22" i="6"/>
  <c r="W18" i="6"/>
  <c r="W14" i="6"/>
  <c r="W10" i="6"/>
  <c r="W6" i="6"/>
  <c r="V17" i="6"/>
  <c r="V5" i="6"/>
  <c r="X1" i="6"/>
  <c r="X43" i="6" s="1"/>
  <c r="X42" i="7"/>
  <c r="U29" i="6"/>
  <c r="U17" i="6"/>
  <c r="W28" i="6"/>
  <c r="W20" i="6"/>
  <c r="W12" i="6"/>
  <c r="W8" i="6"/>
  <c r="V19" i="6"/>
  <c r="V9" i="6"/>
  <c r="V1" i="6"/>
  <c r="V43" i="6" s="1"/>
  <c r="V42" i="7"/>
  <c r="U42" i="7"/>
  <c r="U1" i="6"/>
  <c r="U43" i="6" s="1"/>
  <c r="U30" i="6"/>
  <c r="U26" i="6"/>
  <c r="U22" i="6"/>
  <c r="U18" i="6"/>
  <c r="U14" i="6"/>
  <c r="U10" i="6"/>
  <c r="U5" i="6"/>
  <c r="W29" i="6"/>
  <c r="W25" i="6"/>
  <c r="W21" i="6"/>
  <c r="W17" i="6"/>
  <c r="W13" i="6"/>
  <c r="W9" i="6"/>
  <c r="W31" i="7"/>
  <c r="W5" i="6"/>
  <c r="X3" i="7"/>
  <c r="U36" i="7"/>
  <c r="U3" i="6"/>
  <c r="V24" i="6"/>
  <c r="V8" i="6"/>
  <c r="V4" i="6"/>
  <c r="W36" i="7"/>
  <c r="W3" i="6"/>
  <c r="V21" i="6"/>
  <c r="W35" i="7"/>
  <c r="V31" i="7"/>
  <c r="V35" i="7"/>
  <c r="U31" i="7"/>
  <c r="U65" i="7" s="1"/>
  <c r="U35" i="7"/>
  <c r="W32" i="7" l="1"/>
  <c r="W46" i="7"/>
  <c r="W50" i="7"/>
  <c r="W54" i="7"/>
  <c r="W58" i="7"/>
  <c r="W62" i="7"/>
  <c r="W66" i="7"/>
  <c r="W70" i="7"/>
  <c r="W47" i="7"/>
  <c r="W51" i="7"/>
  <c r="W55" i="7"/>
  <c r="W59" i="7"/>
  <c r="W63" i="7"/>
  <c r="W67" i="7"/>
  <c r="W43" i="7"/>
  <c r="W49" i="7"/>
  <c r="W57" i="7"/>
  <c r="W65" i="7"/>
  <c r="W44" i="7"/>
  <c r="W52" i="7"/>
  <c r="W60" i="7"/>
  <c r="W68" i="7"/>
  <c r="W48" i="7"/>
  <c r="W64" i="7"/>
  <c r="W53" i="7"/>
  <c r="W69" i="7"/>
  <c r="W56" i="7"/>
  <c r="W45" i="7"/>
  <c r="W61" i="7"/>
  <c r="V45" i="7"/>
  <c r="V49" i="7"/>
  <c r="V53" i="7"/>
  <c r="V57" i="7"/>
  <c r="V61" i="7"/>
  <c r="V65" i="7"/>
  <c r="V69" i="7"/>
  <c r="V46" i="7"/>
  <c r="V50" i="7"/>
  <c r="V54" i="7"/>
  <c r="V58" i="7"/>
  <c r="V62" i="7"/>
  <c r="V66" i="7"/>
  <c r="V70" i="7"/>
  <c r="V44" i="7"/>
  <c r="V52" i="7"/>
  <c r="V60" i="7"/>
  <c r="V68" i="7"/>
  <c r="V47" i="7"/>
  <c r="V55" i="7"/>
  <c r="V63" i="7"/>
  <c r="V43" i="7"/>
  <c r="V59" i="7"/>
  <c r="V48" i="7"/>
  <c r="V64" i="7"/>
  <c r="V51" i="7"/>
  <c r="V67" i="7"/>
  <c r="V56" i="7"/>
  <c r="X31" i="7"/>
  <c r="X43" i="7" s="1"/>
  <c r="X35" i="7"/>
  <c r="W35" i="6"/>
  <c r="U36" i="6"/>
  <c r="U53" i="7"/>
  <c r="U45" i="7"/>
  <c r="U54" i="7"/>
  <c r="U62" i="7"/>
  <c r="U48" i="7"/>
  <c r="U58" i="7"/>
  <c r="U70" i="7"/>
  <c r="U69" i="7"/>
  <c r="U50" i="7"/>
  <c r="U32" i="7"/>
  <c r="U46" i="7"/>
  <c r="V32" i="7"/>
  <c r="U43" i="7"/>
  <c r="X36" i="7"/>
  <c r="X3" i="6"/>
  <c r="U47" i="7"/>
  <c r="U55" i="7"/>
  <c r="U63" i="7"/>
  <c r="U56" i="7"/>
  <c r="U64" i="7"/>
  <c r="W33" i="6"/>
  <c r="W31" i="6"/>
  <c r="W32" i="6" s="1"/>
  <c r="V36" i="6"/>
  <c r="W36" i="6"/>
  <c r="U66" i="7"/>
  <c r="U57" i="7"/>
  <c r="V31" i="6"/>
  <c r="V32" i="6" s="1"/>
  <c r="V33" i="6"/>
  <c r="U49" i="7"/>
  <c r="U44" i="7"/>
  <c r="U61" i="7"/>
  <c r="U35" i="6"/>
  <c r="V35" i="6"/>
  <c r="U33" i="6"/>
  <c r="U31" i="6"/>
  <c r="U32" i="6" s="1"/>
  <c r="U51" i="7"/>
  <c r="U59" i="7"/>
  <c r="U67" i="7"/>
  <c r="U52" i="7"/>
  <c r="U60" i="7"/>
  <c r="U68" i="7"/>
  <c r="E31" i="1"/>
  <c r="E32" i="1" s="1"/>
  <c r="E33" i="1"/>
  <c r="X32" i="7" l="1"/>
  <c r="U61" i="6"/>
  <c r="U69" i="6"/>
  <c r="W46" i="6"/>
  <c r="W50" i="6"/>
  <c r="W54" i="6"/>
  <c r="W58" i="6"/>
  <c r="W45" i="6"/>
  <c r="W49" i="6"/>
  <c r="W53" i="6"/>
  <c r="W57" i="6"/>
  <c r="W48" i="6"/>
  <c r="W52" i="6"/>
  <c r="W56" i="6"/>
  <c r="W47" i="6"/>
  <c r="W63" i="6"/>
  <c r="W67" i="6"/>
  <c r="W62" i="6"/>
  <c r="W66" i="6"/>
  <c r="W70" i="6"/>
  <c r="W61" i="6"/>
  <c r="W69" i="6"/>
  <c r="W60" i="6"/>
  <c r="W68" i="6"/>
  <c r="W51" i="6"/>
  <c r="W59" i="6"/>
  <c r="W64" i="6"/>
  <c r="W44" i="6"/>
  <c r="W55" i="6"/>
  <c r="W65" i="6"/>
  <c r="W71" i="6"/>
  <c r="U57" i="6"/>
  <c r="U53" i="6"/>
  <c r="U70" i="6"/>
  <c r="U65" i="6"/>
  <c r="U58" i="6"/>
  <c r="U47" i="6"/>
  <c r="U59" i="6"/>
  <c r="U48" i="6"/>
  <c r="U60" i="6"/>
  <c r="U68" i="6"/>
  <c r="X70" i="7"/>
  <c r="X68" i="7"/>
  <c r="X60" i="7"/>
  <c r="X52" i="7"/>
  <c r="X44" i="7"/>
  <c r="X63" i="7"/>
  <c r="X55" i="7"/>
  <c r="X47" i="7"/>
  <c r="X62" i="7"/>
  <c r="X54" i="7"/>
  <c r="X69" i="7"/>
  <c r="X61" i="7"/>
  <c r="X53" i="7"/>
  <c r="X45" i="7"/>
  <c r="X50" i="7"/>
  <c r="X56" i="7"/>
  <c r="X67" i="7"/>
  <c r="X59" i="7"/>
  <c r="X66" i="7"/>
  <c r="X46" i="7"/>
  <c r="X57" i="7"/>
  <c r="X64" i="7"/>
  <c r="X48" i="7"/>
  <c r="X51" i="7"/>
  <c r="X58" i="7"/>
  <c r="X65" i="7"/>
  <c r="X49" i="7"/>
  <c r="U66" i="6"/>
  <c r="U55" i="6"/>
  <c r="U49" i="6"/>
  <c r="U67" i="6"/>
  <c r="U56" i="6"/>
  <c r="U62" i="6"/>
  <c r="U45" i="6"/>
  <c r="V45" i="6"/>
  <c r="V49" i="6"/>
  <c r="V53" i="6"/>
  <c r="V57" i="6"/>
  <c r="V48" i="6"/>
  <c r="V52" i="6"/>
  <c r="V56" i="6"/>
  <c r="V47" i="6"/>
  <c r="V51" i="6"/>
  <c r="V55" i="6"/>
  <c r="V54" i="6"/>
  <c r="V62" i="6"/>
  <c r="V66" i="6"/>
  <c r="V70" i="6"/>
  <c r="V44" i="6"/>
  <c r="V50" i="6"/>
  <c r="V61" i="6"/>
  <c r="V65" i="6"/>
  <c r="V69" i="6"/>
  <c r="V46" i="6"/>
  <c r="V60" i="6"/>
  <c r="V68" i="6"/>
  <c r="V67" i="6"/>
  <c r="V59" i="6"/>
  <c r="V64" i="6"/>
  <c r="V71" i="6"/>
  <c r="V58" i="6"/>
  <c r="V63" i="6"/>
  <c r="U52" i="6"/>
  <c r="U54" i="6"/>
  <c r="U64" i="6"/>
  <c r="U46" i="6"/>
  <c r="U50" i="6"/>
  <c r="U51" i="6"/>
  <c r="U63" i="6"/>
  <c r="U71" i="6"/>
  <c r="V34" i="6"/>
  <c r="X31" i="6"/>
  <c r="X32" i="6" s="1"/>
  <c r="X33" i="6"/>
  <c r="X36" i="6"/>
  <c r="X35" i="6"/>
  <c r="U34" i="6"/>
  <c r="U44" i="6"/>
  <c r="W34" i="6"/>
  <c r="E34" i="1"/>
  <c r="R18" i="3"/>
  <c r="AQ18" i="3" s="1"/>
  <c r="Q17" i="3"/>
  <c r="AP17" i="3" s="1"/>
  <c r="N14" i="3"/>
  <c r="AM14" i="3" s="1"/>
  <c r="C3" i="3"/>
  <c r="AB3" i="3" s="1"/>
  <c r="B2" i="3"/>
  <c r="AA2" i="3" s="1"/>
  <c r="M31" i="1"/>
  <c r="M32" i="1" s="1"/>
  <c r="M33" i="1"/>
  <c r="L31" i="1"/>
  <c r="L32" i="1" s="1"/>
  <c r="L33" i="1"/>
  <c r="J33" i="1"/>
  <c r="K33" i="1"/>
  <c r="J31" i="1"/>
  <c r="J32" i="1" s="1"/>
  <c r="K31" i="1"/>
  <c r="K32" i="1" s="1"/>
  <c r="D31" i="1"/>
  <c r="D32" i="1" s="1"/>
  <c r="D33" i="1"/>
  <c r="X47" i="6" l="1"/>
  <c r="X60" i="6"/>
  <c r="X65" i="6"/>
  <c r="X62" i="6"/>
  <c r="X48" i="6"/>
  <c r="X53" i="6"/>
  <c r="X52" i="6"/>
  <c r="X50" i="6"/>
  <c r="X59" i="6"/>
  <c r="X68" i="6"/>
  <c r="X51" i="6"/>
  <c r="X70" i="6"/>
  <c r="X56" i="6"/>
  <c r="X61" i="6"/>
  <c r="X54" i="6"/>
  <c r="X71" i="6"/>
  <c r="X58" i="6"/>
  <c r="X67" i="6"/>
  <c r="X49" i="6"/>
  <c r="X46" i="6"/>
  <c r="X55" i="6"/>
  <c r="X64" i="6"/>
  <c r="X69" i="6"/>
  <c r="X66" i="6"/>
  <c r="X57" i="6"/>
  <c r="X63" i="6"/>
  <c r="X45" i="6"/>
  <c r="X44" i="6"/>
  <c r="X34" i="6"/>
  <c r="K34" i="1"/>
  <c r="P30" i="8"/>
  <c r="D34" i="1"/>
  <c r="J34" i="1"/>
  <c r="K1" i="6"/>
  <c r="K43" i="6" s="1"/>
  <c r="B1" i="8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T1" i="6"/>
  <c r="T43" i="6" s="1"/>
  <c r="P16" i="3"/>
  <c r="AO16" i="3" s="1"/>
  <c r="O15" i="3"/>
  <c r="AN15" i="3" s="1"/>
  <c r="D4" i="3"/>
  <c r="AC4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Z31" i="1"/>
  <c r="B6" i="7" l="1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M13" i="3"/>
  <c r="AL13" i="3" s="1"/>
  <c r="L12" i="3"/>
  <c r="AK12" i="3" s="1"/>
  <c r="K11" i="3"/>
  <c r="AJ11" i="3" s="1"/>
  <c r="J10" i="3"/>
  <c r="AI10" i="3" s="1"/>
  <c r="I9" i="3"/>
  <c r="AH9" i="3" s="1"/>
  <c r="H8" i="3"/>
  <c r="AG8" i="3" s="1"/>
  <c r="G7" i="3"/>
  <c r="AF7" i="3" s="1"/>
  <c r="F6" i="3"/>
  <c r="AE6" i="3" s="1"/>
  <c r="E5" i="3"/>
  <c r="AD5" i="3" s="1"/>
  <c r="A22" i="3"/>
  <c r="R5" i="7" l="1"/>
  <c r="G6" i="7"/>
  <c r="N6" i="7"/>
  <c r="R6" i="7"/>
  <c r="R7" i="7"/>
  <c r="R8" i="7"/>
  <c r="R9" i="7"/>
  <c r="R10" i="7"/>
  <c r="R11" i="7"/>
  <c r="R13" i="7"/>
  <c r="R14" i="7"/>
  <c r="R15" i="7"/>
  <c r="R16" i="7"/>
  <c r="R17" i="7"/>
  <c r="R20" i="7"/>
  <c r="R21" i="7"/>
  <c r="R22" i="7"/>
  <c r="R23" i="7"/>
  <c r="R25" i="7"/>
  <c r="R26" i="7"/>
  <c r="R27" i="7"/>
  <c r="R28" i="7"/>
  <c r="R29" i="7"/>
  <c r="R30" i="7"/>
  <c r="C4" i="7"/>
  <c r="D4" i="7"/>
  <c r="E4" i="7"/>
  <c r="F4" i="7"/>
  <c r="G4" i="7"/>
  <c r="H4" i="7"/>
  <c r="I4" i="7"/>
  <c r="L4" i="7"/>
  <c r="M4" i="7"/>
  <c r="N4" i="7"/>
  <c r="O4" i="7"/>
  <c r="P4" i="7"/>
  <c r="Q4" i="7"/>
  <c r="R4" i="7"/>
  <c r="S4" i="7"/>
  <c r="T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S5" i="7"/>
  <c r="T5" i="7"/>
  <c r="C6" i="7"/>
  <c r="D6" i="7"/>
  <c r="E6" i="7"/>
  <c r="F6" i="7"/>
  <c r="H6" i="7"/>
  <c r="I6" i="7"/>
  <c r="J6" i="7"/>
  <c r="K6" i="7"/>
  <c r="L6" i="7"/>
  <c r="M6" i="7"/>
  <c r="O6" i="7"/>
  <c r="P6" i="7"/>
  <c r="Q6" i="7"/>
  <c r="S6" i="7"/>
  <c r="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S7" i="7"/>
  <c r="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S8" i="7"/>
  <c r="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S9" i="7"/>
  <c r="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S10" i="7"/>
  <c r="T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S11" i="7"/>
  <c r="T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S30" i="7"/>
  <c r="T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T3" i="7"/>
  <c r="F31" i="1"/>
  <c r="H31" i="1"/>
  <c r="R31" i="7" l="1"/>
  <c r="N31" i="7"/>
  <c r="G31" i="7"/>
  <c r="T31" i="7"/>
  <c r="T32" i="7" s="1"/>
  <c r="O31" i="7"/>
  <c r="Q31" i="7"/>
  <c r="Q32" i="7" s="1"/>
  <c r="M31" i="7"/>
  <c r="I31" i="7"/>
  <c r="F31" i="7"/>
  <c r="D31" i="7"/>
  <c r="P31" i="7"/>
  <c r="L31" i="7"/>
  <c r="H31" i="7"/>
  <c r="J4" i="7"/>
  <c r="J31" i="7" s="1"/>
  <c r="E5" i="7"/>
  <c r="K4" i="7"/>
  <c r="C3" i="7"/>
  <c r="S3" i="7"/>
  <c r="F1" i="9"/>
  <c r="B31" i="2"/>
  <c r="B32" i="2" s="1"/>
  <c r="B33" i="2"/>
  <c r="B31" i="1"/>
  <c r="C31" i="1"/>
  <c r="L34" i="1"/>
  <c r="E31" i="7" l="1"/>
  <c r="E32" i="7" s="1"/>
  <c r="M32" i="7"/>
  <c r="N32" i="7"/>
  <c r="P32" i="7"/>
  <c r="R32" i="7"/>
  <c r="O32" i="7"/>
  <c r="K31" i="7"/>
  <c r="D32" i="7"/>
  <c r="S31" i="7"/>
  <c r="J32" i="7"/>
  <c r="C31" i="7"/>
  <c r="H32" i="7"/>
  <c r="F32" i="7"/>
  <c r="L32" i="7"/>
  <c r="I32" i="7"/>
  <c r="G32" i="7"/>
  <c r="B34" i="2"/>
  <c r="C75" i="6"/>
  <c r="D75" i="6"/>
  <c r="B75" i="6"/>
  <c r="H1" i="9" s="1"/>
  <c r="K32" i="7" l="1"/>
  <c r="S32" i="7"/>
  <c r="C32" i="7"/>
  <c r="C26" i="6"/>
  <c r="D26" i="6"/>
  <c r="E26" i="6"/>
  <c r="F26" i="6"/>
  <c r="G26" i="6"/>
  <c r="H26" i="6"/>
  <c r="I26" i="6"/>
  <c r="T26" i="6"/>
  <c r="C27" i="6"/>
  <c r="D27" i="6"/>
  <c r="E27" i="6"/>
  <c r="F27" i="6"/>
  <c r="G27" i="6"/>
  <c r="H27" i="6"/>
  <c r="I27" i="6"/>
  <c r="T27" i="6"/>
  <c r="C28" i="6"/>
  <c r="D28" i="6"/>
  <c r="E28" i="6"/>
  <c r="F28" i="6"/>
  <c r="G28" i="6"/>
  <c r="H28" i="6"/>
  <c r="I28" i="6"/>
  <c r="T28" i="6"/>
  <c r="C29" i="6"/>
  <c r="D29" i="6"/>
  <c r="E29" i="6"/>
  <c r="F29" i="6"/>
  <c r="G29" i="6"/>
  <c r="H29" i="6"/>
  <c r="I29" i="6"/>
  <c r="T29" i="6"/>
  <c r="C30" i="6"/>
  <c r="D30" i="6"/>
  <c r="E30" i="6"/>
  <c r="F30" i="6"/>
  <c r="G30" i="6"/>
  <c r="H30" i="6"/>
  <c r="I30" i="6"/>
  <c r="T30" i="6"/>
  <c r="C4" i="6"/>
  <c r="D4" i="6"/>
  <c r="E4" i="6"/>
  <c r="F4" i="6"/>
  <c r="G4" i="6"/>
  <c r="H4" i="6"/>
  <c r="I4" i="6"/>
  <c r="T4" i="6"/>
  <c r="C5" i="6"/>
  <c r="D5" i="6"/>
  <c r="E5" i="6"/>
  <c r="F5" i="6"/>
  <c r="G5" i="6"/>
  <c r="H5" i="6"/>
  <c r="I5" i="6"/>
  <c r="T5" i="6"/>
  <c r="C6" i="6"/>
  <c r="D6" i="6"/>
  <c r="E6" i="6"/>
  <c r="F6" i="6"/>
  <c r="G6" i="6"/>
  <c r="H6" i="6"/>
  <c r="I6" i="6"/>
  <c r="T6" i="6"/>
  <c r="C7" i="6"/>
  <c r="D7" i="6"/>
  <c r="E7" i="6"/>
  <c r="F7" i="6"/>
  <c r="G7" i="6"/>
  <c r="H7" i="6"/>
  <c r="I7" i="6"/>
  <c r="T7" i="6"/>
  <c r="C8" i="6"/>
  <c r="D8" i="6"/>
  <c r="E8" i="6"/>
  <c r="F8" i="6"/>
  <c r="G8" i="6"/>
  <c r="H8" i="6"/>
  <c r="I8" i="6"/>
  <c r="T8" i="6"/>
  <c r="C9" i="6"/>
  <c r="D9" i="6"/>
  <c r="E9" i="6"/>
  <c r="F9" i="6"/>
  <c r="G9" i="6"/>
  <c r="H9" i="6"/>
  <c r="I9" i="6"/>
  <c r="T9" i="6"/>
  <c r="C10" i="6"/>
  <c r="D10" i="6"/>
  <c r="E10" i="6"/>
  <c r="F10" i="6"/>
  <c r="G10" i="6"/>
  <c r="H10" i="6"/>
  <c r="I10" i="6"/>
  <c r="T10" i="6"/>
  <c r="C11" i="6"/>
  <c r="D11" i="6"/>
  <c r="E11" i="6"/>
  <c r="F11" i="6"/>
  <c r="G11" i="6"/>
  <c r="H11" i="6"/>
  <c r="I11" i="6"/>
  <c r="T11" i="6"/>
  <c r="C12" i="6"/>
  <c r="D12" i="6"/>
  <c r="E12" i="6"/>
  <c r="F12" i="6"/>
  <c r="G12" i="6"/>
  <c r="H12" i="6"/>
  <c r="I12" i="6"/>
  <c r="T12" i="6"/>
  <c r="C13" i="6"/>
  <c r="D13" i="6"/>
  <c r="E13" i="6"/>
  <c r="F13" i="6"/>
  <c r="G13" i="6"/>
  <c r="H13" i="6"/>
  <c r="I13" i="6"/>
  <c r="T13" i="6"/>
  <c r="C14" i="6"/>
  <c r="D14" i="6"/>
  <c r="E14" i="6"/>
  <c r="F14" i="6"/>
  <c r="G14" i="6"/>
  <c r="H14" i="6"/>
  <c r="I14" i="6"/>
  <c r="T14" i="6"/>
  <c r="C15" i="6"/>
  <c r="D15" i="6"/>
  <c r="E15" i="6"/>
  <c r="F15" i="6"/>
  <c r="G15" i="6"/>
  <c r="H15" i="6"/>
  <c r="I15" i="6"/>
  <c r="T15" i="6"/>
  <c r="C16" i="6"/>
  <c r="D16" i="6"/>
  <c r="E16" i="6"/>
  <c r="F16" i="6"/>
  <c r="G16" i="6"/>
  <c r="H16" i="6"/>
  <c r="I16" i="6"/>
  <c r="T16" i="6"/>
  <c r="C17" i="6"/>
  <c r="D17" i="6"/>
  <c r="E17" i="6"/>
  <c r="F17" i="6"/>
  <c r="G17" i="6"/>
  <c r="H17" i="6"/>
  <c r="I17" i="6"/>
  <c r="T17" i="6"/>
  <c r="C18" i="6"/>
  <c r="D18" i="6"/>
  <c r="E18" i="6"/>
  <c r="F18" i="6"/>
  <c r="G18" i="6"/>
  <c r="H18" i="6"/>
  <c r="I18" i="6"/>
  <c r="T18" i="6"/>
  <c r="C19" i="6"/>
  <c r="D19" i="6"/>
  <c r="E19" i="6"/>
  <c r="F19" i="6"/>
  <c r="G19" i="6"/>
  <c r="H19" i="6"/>
  <c r="I19" i="6"/>
  <c r="T19" i="6"/>
  <c r="C20" i="6"/>
  <c r="D20" i="6"/>
  <c r="E20" i="6"/>
  <c r="F20" i="6"/>
  <c r="G20" i="6"/>
  <c r="H20" i="6"/>
  <c r="I20" i="6"/>
  <c r="T20" i="6"/>
  <c r="C21" i="6"/>
  <c r="D21" i="6"/>
  <c r="E21" i="6"/>
  <c r="F21" i="6"/>
  <c r="G21" i="6"/>
  <c r="H21" i="6"/>
  <c r="I21" i="6"/>
  <c r="T21" i="6"/>
  <c r="C22" i="6"/>
  <c r="D22" i="6"/>
  <c r="E22" i="6"/>
  <c r="F22" i="6"/>
  <c r="G22" i="6"/>
  <c r="H22" i="6"/>
  <c r="I22" i="6"/>
  <c r="T22" i="6"/>
  <c r="C23" i="6"/>
  <c r="D23" i="6"/>
  <c r="E23" i="6"/>
  <c r="F23" i="6"/>
  <c r="G23" i="6"/>
  <c r="H23" i="6"/>
  <c r="I23" i="6"/>
  <c r="T23" i="6"/>
  <c r="C24" i="6"/>
  <c r="D24" i="6"/>
  <c r="E24" i="6"/>
  <c r="F24" i="6"/>
  <c r="G24" i="6"/>
  <c r="H24" i="6"/>
  <c r="I24" i="6"/>
  <c r="T24" i="6"/>
  <c r="C25" i="6"/>
  <c r="D25" i="6"/>
  <c r="E25" i="6"/>
  <c r="F25" i="6"/>
  <c r="G25" i="6"/>
  <c r="H25" i="6"/>
  <c r="I25" i="6"/>
  <c r="T25" i="6"/>
  <c r="C3" i="6"/>
  <c r="D3" i="6"/>
  <c r="E3" i="6"/>
  <c r="F3" i="6"/>
  <c r="G3" i="6"/>
  <c r="H3" i="6"/>
  <c r="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AC1" i="8"/>
  <c r="B1" i="7"/>
  <c r="T42" i="7" l="1"/>
  <c r="T3" i="6"/>
  <c r="T36" i="7"/>
  <c r="T35" i="7"/>
  <c r="T33" i="7"/>
  <c r="P3" i="6"/>
  <c r="L3" i="6"/>
  <c r="Q25" i="6"/>
  <c r="M25" i="6"/>
  <c r="S24" i="6"/>
  <c r="O24" i="6"/>
  <c r="K24" i="6"/>
  <c r="Q23" i="6"/>
  <c r="M23" i="6"/>
  <c r="S22" i="6"/>
  <c r="O22" i="6"/>
  <c r="K22" i="6"/>
  <c r="Q21" i="6"/>
  <c r="M21" i="6"/>
  <c r="S20" i="6"/>
  <c r="O20" i="6"/>
  <c r="K20" i="6"/>
  <c r="Q19" i="6"/>
  <c r="M19" i="6"/>
  <c r="S18" i="6"/>
  <c r="O18" i="6"/>
  <c r="K18" i="6"/>
  <c r="Q17" i="6"/>
  <c r="M17" i="6"/>
  <c r="S16" i="6"/>
  <c r="O16" i="6"/>
  <c r="K16" i="6"/>
  <c r="Q15" i="6"/>
  <c r="M15" i="6"/>
  <c r="S14" i="6"/>
  <c r="O14" i="6"/>
  <c r="K14" i="6"/>
  <c r="Q13" i="6"/>
  <c r="M13" i="6"/>
  <c r="S12" i="6"/>
  <c r="O12" i="6"/>
  <c r="K12" i="6"/>
  <c r="Q11" i="6"/>
  <c r="M11" i="6"/>
  <c r="S10" i="6"/>
  <c r="O10" i="6"/>
  <c r="K10" i="6"/>
  <c r="Q9" i="6"/>
  <c r="M9" i="6"/>
  <c r="S8" i="6"/>
  <c r="O8" i="6"/>
  <c r="K8" i="6"/>
  <c r="Q7" i="6"/>
  <c r="M7" i="6"/>
  <c r="S6" i="6"/>
  <c r="O6" i="6"/>
  <c r="K6" i="6"/>
  <c r="Q5" i="6"/>
  <c r="M5" i="6"/>
  <c r="S4" i="6"/>
  <c r="O4" i="6"/>
  <c r="K4" i="6"/>
  <c r="S36" i="7"/>
  <c r="R42" i="7"/>
  <c r="S3" i="6"/>
  <c r="O3" i="6"/>
  <c r="K3" i="6"/>
  <c r="P25" i="6"/>
  <c r="L25" i="6"/>
  <c r="B25" i="6"/>
  <c r="R24" i="6"/>
  <c r="N24" i="6"/>
  <c r="J24" i="6"/>
  <c r="P23" i="6"/>
  <c r="L23" i="6"/>
  <c r="B23" i="6"/>
  <c r="R22" i="6"/>
  <c r="N22" i="6"/>
  <c r="J22" i="6"/>
  <c r="P21" i="6"/>
  <c r="L21" i="6"/>
  <c r="B21" i="6"/>
  <c r="R20" i="6"/>
  <c r="N20" i="6"/>
  <c r="J20" i="6"/>
  <c r="P19" i="6"/>
  <c r="L19" i="6"/>
  <c r="B19" i="6"/>
  <c r="R18" i="6"/>
  <c r="N18" i="6"/>
  <c r="J18" i="6"/>
  <c r="P17" i="6"/>
  <c r="L17" i="6"/>
  <c r="B17" i="6"/>
  <c r="R16" i="6"/>
  <c r="N16" i="6"/>
  <c r="J16" i="6"/>
  <c r="P15" i="6"/>
  <c r="L15" i="6"/>
  <c r="B15" i="6"/>
  <c r="R14" i="6"/>
  <c r="N14" i="6"/>
  <c r="J14" i="6"/>
  <c r="P13" i="6"/>
  <c r="L13" i="6"/>
  <c r="B13" i="6"/>
  <c r="R12" i="6"/>
  <c r="N12" i="6"/>
  <c r="J12" i="6"/>
  <c r="P11" i="6"/>
  <c r="L11" i="6"/>
  <c r="B11" i="6"/>
  <c r="R10" i="6"/>
  <c r="N10" i="6"/>
  <c r="J10" i="6"/>
  <c r="P9" i="6"/>
  <c r="L9" i="6"/>
  <c r="B9" i="6"/>
  <c r="R8" i="6"/>
  <c r="N8" i="6"/>
  <c r="J8" i="6"/>
  <c r="P7" i="6"/>
  <c r="L7" i="6"/>
  <c r="B7" i="6"/>
  <c r="R6" i="6"/>
  <c r="N6" i="6"/>
  <c r="J6" i="6"/>
  <c r="P5" i="6"/>
  <c r="S33" i="7"/>
  <c r="S42" i="7"/>
  <c r="R3" i="6"/>
  <c r="R36" i="7"/>
  <c r="R35" i="7"/>
  <c r="R33" i="7"/>
  <c r="N3" i="6"/>
  <c r="J3" i="6"/>
  <c r="S25" i="6"/>
  <c r="O25" i="6"/>
  <c r="K25" i="6"/>
  <c r="Q24" i="6"/>
  <c r="M24" i="6"/>
  <c r="S23" i="6"/>
  <c r="O23" i="6"/>
  <c r="K23" i="6"/>
  <c r="Q22" i="6"/>
  <c r="M22" i="6"/>
  <c r="S21" i="6"/>
  <c r="O21" i="6"/>
  <c r="K21" i="6"/>
  <c r="Q20" i="6"/>
  <c r="M20" i="6"/>
  <c r="S19" i="6"/>
  <c r="O19" i="6"/>
  <c r="K19" i="6"/>
  <c r="Q18" i="6"/>
  <c r="M18" i="6"/>
  <c r="S17" i="6"/>
  <c r="O17" i="6"/>
  <c r="K17" i="6"/>
  <c r="Q16" i="6"/>
  <c r="M16" i="6"/>
  <c r="S15" i="6"/>
  <c r="O15" i="6"/>
  <c r="K15" i="6"/>
  <c r="Q14" i="6"/>
  <c r="M14" i="6"/>
  <c r="S13" i="6"/>
  <c r="O13" i="6"/>
  <c r="K13" i="6"/>
  <c r="Q12" i="6"/>
  <c r="M12" i="6"/>
  <c r="S11" i="6"/>
  <c r="O11" i="6"/>
  <c r="K11" i="6"/>
  <c r="Q10" i="6"/>
  <c r="M10" i="6"/>
  <c r="S9" i="6"/>
  <c r="O9" i="6"/>
  <c r="K9" i="6"/>
  <c r="Q8" i="6"/>
  <c r="M8" i="6"/>
  <c r="S7" i="6"/>
  <c r="O7" i="6"/>
  <c r="K7" i="6"/>
  <c r="Q6" i="6"/>
  <c r="M6" i="6"/>
  <c r="S5" i="6"/>
  <c r="O5" i="6"/>
  <c r="K5" i="6"/>
  <c r="Q4" i="6"/>
  <c r="M4" i="6"/>
  <c r="S30" i="6"/>
  <c r="O30" i="6"/>
  <c r="K30" i="6"/>
  <c r="Q29" i="6"/>
  <c r="M29" i="6"/>
  <c r="S28" i="6"/>
  <c r="O28" i="6"/>
  <c r="K28" i="6"/>
  <c r="Q27" i="6"/>
  <c r="M27" i="6"/>
  <c r="S26" i="6"/>
  <c r="O26" i="6"/>
  <c r="K26" i="6"/>
  <c r="Q3" i="6"/>
  <c r="M3" i="6"/>
  <c r="R25" i="6"/>
  <c r="N25" i="6"/>
  <c r="J25" i="6"/>
  <c r="P24" i="6"/>
  <c r="L24" i="6"/>
  <c r="B24" i="6"/>
  <c r="R23" i="6"/>
  <c r="N23" i="6"/>
  <c r="J23" i="6"/>
  <c r="P22" i="6"/>
  <c r="L22" i="6"/>
  <c r="B22" i="6"/>
  <c r="R21" i="6"/>
  <c r="N21" i="6"/>
  <c r="J21" i="6"/>
  <c r="P20" i="6"/>
  <c r="L20" i="6"/>
  <c r="B20" i="6"/>
  <c r="R19" i="6"/>
  <c r="N19" i="6"/>
  <c r="J19" i="6"/>
  <c r="P18" i="6"/>
  <c r="L18" i="6"/>
  <c r="B18" i="6"/>
  <c r="R17" i="6"/>
  <c r="N17" i="6"/>
  <c r="J17" i="6"/>
  <c r="P16" i="6"/>
  <c r="L16" i="6"/>
  <c r="B16" i="6"/>
  <c r="R15" i="6"/>
  <c r="N15" i="6"/>
  <c r="J15" i="6"/>
  <c r="P14" i="6"/>
  <c r="L14" i="6"/>
  <c r="B14" i="6"/>
  <c r="R13" i="6"/>
  <c r="N13" i="6"/>
  <c r="J13" i="6"/>
  <c r="P12" i="6"/>
  <c r="L12" i="6"/>
  <c r="B12" i="6"/>
  <c r="R11" i="6"/>
  <c r="N11" i="6"/>
  <c r="J11" i="6"/>
  <c r="P10" i="6"/>
  <c r="L10" i="6"/>
  <c r="B10" i="6"/>
  <c r="R9" i="6"/>
  <c r="N9" i="6"/>
  <c r="J9" i="6"/>
  <c r="P8" i="6"/>
  <c r="L8" i="6"/>
  <c r="B8" i="6"/>
  <c r="R7" i="6"/>
  <c r="N7" i="6"/>
  <c r="J7" i="6"/>
  <c r="P6" i="6"/>
  <c r="L6" i="6"/>
  <c r="S35" i="7"/>
  <c r="B6" i="6"/>
  <c r="R5" i="6"/>
  <c r="N5" i="6"/>
  <c r="J5" i="6"/>
  <c r="P4" i="6"/>
  <c r="L4" i="6"/>
  <c r="B4" i="6"/>
  <c r="R30" i="6"/>
  <c r="N30" i="6"/>
  <c r="J30" i="6"/>
  <c r="P29" i="6"/>
  <c r="L29" i="6"/>
  <c r="B29" i="6"/>
  <c r="R28" i="6"/>
  <c r="N28" i="6"/>
  <c r="J28" i="6"/>
  <c r="P27" i="6"/>
  <c r="L27" i="6"/>
  <c r="B27" i="6"/>
  <c r="R26" i="6"/>
  <c r="N26" i="6"/>
  <c r="J26" i="6"/>
  <c r="Q30" i="6"/>
  <c r="M30" i="6"/>
  <c r="S29" i="6"/>
  <c r="O29" i="6"/>
  <c r="K29" i="6"/>
  <c r="Q28" i="6"/>
  <c r="M28" i="6"/>
  <c r="S27" i="6"/>
  <c r="O27" i="6"/>
  <c r="K27" i="6"/>
  <c r="Q26" i="6"/>
  <c r="M26" i="6"/>
  <c r="L5" i="6"/>
  <c r="B5" i="6"/>
  <c r="R4" i="6"/>
  <c r="N4" i="6"/>
  <c r="J4" i="6"/>
  <c r="P30" i="6"/>
  <c r="L30" i="6"/>
  <c r="B30" i="6"/>
  <c r="R29" i="6"/>
  <c r="N29" i="6"/>
  <c r="J29" i="6"/>
  <c r="P28" i="6"/>
  <c r="L28" i="6"/>
  <c r="B28" i="6"/>
  <c r="R27" i="6"/>
  <c r="N27" i="6"/>
  <c r="J27" i="6"/>
  <c r="P26" i="6"/>
  <c r="L26" i="6"/>
  <c r="B26" i="6"/>
  <c r="T52" i="7" l="1"/>
  <c r="T45" i="7"/>
  <c r="T50" i="7"/>
  <c r="T46" i="7"/>
  <c r="T61" i="7"/>
  <c r="T70" i="7"/>
  <c r="T60" i="7"/>
  <c r="T58" i="7"/>
  <c r="T64" i="7"/>
  <c r="T48" i="7"/>
  <c r="T68" i="7"/>
  <c r="T67" i="7"/>
  <c r="T54" i="7"/>
  <c r="T63" i="7"/>
  <c r="T59" i="7"/>
  <c r="T56" i="7"/>
  <c r="T53" i="7"/>
  <c r="T47" i="7"/>
  <c r="T62" i="7"/>
  <c r="T51" i="7"/>
  <c r="T66" i="7"/>
  <c r="T49" i="7"/>
  <c r="T55" i="7"/>
  <c r="T65" i="7"/>
  <c r="T57" i="7"/>
  <c r="T44" i="7"/>
  <c r="T69" i="7"/>
  <c r="R48" i="7"/>
  <c r="R69" i="7"/>
  <c r="R50" i="7"/>
  <c r="R49" i="7"/>
  <c r="R45" i="7"/>
  <c r="R70" i="7"/>
  <c r="R52" i="7"/>
  <c r="R68" i="7"/>
  <c r="R62" i="7"/>
  <c r="R55" i="7"/>
  <c r="R67" i="7"/>
  <c r="R59" i="7"/>
  <c r="R64" i="7"/>
  <c r="R57" i="7"/>
  <c r="R66" i="7"/>
  <c r="R61" i="7"/>
  <c r="R51" i="7"/>
  <c r="R58" i="7"/>
  <c r="R56" i="7"/>
  <c r="R46" i="7"/>
  <c r="R53" i="7"/>
  <c r="R54" i="7"/>
  <c r="R44" i="7"/>
  <c r="R60" i="7"/>
  <c r="R47" i="7"/>
  <c r="R65" i="7"/>
  <c r="R63" i="7"/>
  <c r="S46" i="7"/>
  <c r="S66" i="7"/>
  <c r="S55" i="7"/>
  <c r="S56" i="7"/>
  <c r="S65" i="7"/>
  <c r="S44" i="7"/>
  <c r="S52" i="7"/>
  <c r="S62" i="7"/>
  <c r="S49" i="7"/>
  <c r="S50" i="7"/>
  <c r="S70" i="7"/>
  <c r="S63" i="7"/>
  <c r="S60" i="7"/>
  <c r="S53" i="7"/>
  <c r="S58" i="7"/>
  <c r="S64" i="7"/>
  <c r="S51" i="7"/>
  <c r="S48" i="7"/>
  <c r="S57" i="7"/>
  <c r="S54" i="7"/>
  <c r="S47" i="7"/>
  <c r="S67" i="7"/>
  <c r="S68" i="7"/>
  <c r="S69" i="7"/>
  <c r="S45" i="7"/>
  <c r="S59" i="7"/>
  <c r="S61" i="7"/>
  <c r="S43" i="7"/>
  <c r="R43" i="7"/>
  <c r="T43" i="7"/>
  <c r="S34" i="7"/>
  <c r="R34" i="7"/>
  <c r="T34" i="7"/>
  <c r="H42" i="7"/>
  <c r="I42" i="7"/>
  <c r="J42" i="7"/>
  <c r="K42" i="7"/>
  <c r="L42" i="7"/>
  <c r="M42" i="7"/>
  <c r="N42" i="7"/>
  <c r="O42" i="7"/>
  <c r="P42" i="7"/>
  <c r="Q42" i="7"/>
  <c r="C42" i="7"/>
  <c r="D42" i="7"/>
  <c r="E42" i="7"/>
  <c r="F42" i="7"/>
  <c r="G42" i="7"/>
  <c r="B1" i="3"/>
  <c r="AA1" i="3" s="1"/>
  <c r="B42" i="7" l="1"/>
  <c r="B1" i="6"/>
  <c r="B43" i="6" s="1"/>
  <c r="A24" i="3"/>
  <c r="A23" i="3"/>
  <c r="A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8" i="9" s="1"/>
  <c r="A3" i="6"/>
  <c r="A44" i="6" s="1"/>
  <c r="A76" i="6" s="1"/>
  <c r="G10" i="9" s="1"/>
  <c r="A67" i="7"/>
  <c r="A101" i="7" s="1"/>
  <c r="E14" i="9" s="1"/>
  <c r="A27" i="6"/>
  <c r="A68" i="6" s="1"/>
  <c r="A100" i="6" s="1"/>
  <c r="G2" i="9" s="1"/>
  <c r="A63" i="7"/>
  <c r="A97" i="7" s="1"/>
  <c r="E19" i="9" s="1"/>
  <c r="A23" i="6"/>
  <c r="A64" i="6" s="1"/>
  <c r="A96" i="6" s="1"/>
  <c r="G20" i="9" s="1"/>
  <c r="A59" i="7"/>
  <c r="A93" i="7" s="1"/>
  <c r="E24" i="9" s="1"/>
  <c r="A19" i="6"/>
  <c r="A60" i="6" s="1"/>
  <c r="A92" i="6" s="1"/>
  <c r="G16" i="9" s="1"/>
  <c r="A55" i="7"/>
  <c r="A89" i="7" s="1"/>
  <c r="E12" i="9" s="1"/>
  <c r="A15" i="6"/>
  <c r="A56" i="6" s="1"/>
  <c r="A88" i="6" s="1"/>
  <c r="G12" i="9" s="1"/>
  <c r="A51" i="7"/>
  <c r="A85" i="7" s="1"/>
  <c r="E7" i="9" s="1"/>
  <c r="A11" i="6"/>
  <c r="A52" i="6" s="1"/>
  <c r="A84" i="6" s="1"/>
  <c r="G3" i="9" s="1"/>
  <c r="A47" i="7"/>
  <c r="A81" i="7" s="1"/>
  <c r="E17" i="9" s="1"/>
  <c r="A7" i="6"/>
  <c r="A48" i="6" s="1"/>
  <c r="A80" i="6" s="1"/>
  <c r="G28" i="9" s="1"/>
  <c r="A70" i="7"/>
  <c r="A104" i="7" s="1"/>
  <c r="E9" i="9" s="1"/>
  <c r="A30" i="6"/>
  <c r="A71" i="6" s="1"/>
  <c r="A103" i="6" s="1"/>
  <c r="G7" i="9" s="1"/>
  <c r="A66" i="7"/>
  <c r="A100" i="7" s="1"/>
  <c r="E21" i="9" s="1"/>
  <c r="A26" i="6"/>
  <c r="A67" i="6" s="1"/>
  <c r="A99" i="6" s="1"/>
  <c r="G4" i="9" s="1"/>
  <c r="A62" i="7"/>
  <c r="A96" i="7" s="1"/>
  <c r="E3" i="9" s="1"/>
  <c r="A22" i="6"/>
  <c r="A63" i="6" s="1"/>
  <c r="A95" i="6" s="1"/>
  <c r="G14" i="9" s="1"/>
  <c r="A58" i="7"/>
  <c r="A92" i="7" s="1"/>
  <c r="E29" i="9" s="1"/>
  <c r="A18" i="6"/>
  <c r="A59" i="6" s="1"/>
  <c r="A91" i="6" s="1"/>
  <c r="G23" i="9" s="1"/>
  <c r="A54" i="7"/>
  <c r="A88" i="7" s="1"/>
  <c r="E6" i="9" s="1"/>
  <c r="A14" i="6"/>
  <c r="A55" i="6" s="1"/>
  <c r="A87" i="6" s="1"/>
  <c r="G8" i="9" s="1"/>
  <c r="A50" i="7"/>
  <c r="A84" i="7" s="1"/>
  <c r="E25" i="9" s="1"/>
  <c r="A10" i="6"/>
  <c r="A51" i="6" s="1"/>
  <c r="A83" i="6" s="1"/>
  <c r="G18" i="9" s="1"/>
  <c r="A46" i="7"/>
  <c r="A80" i="7" s="1"/>
  <c r="E23" i="9" s="1"/>
  <c r="A6" i="6"/>
  <c r="A47" i="6" s="1"/>
  <c r="A79" i="6" s="1"/>
  <c r="G15" i="9" s="1"/>
  <c r="A69" i="7"/>
  <c r="A103" i="7" s="1"/>
  <c r="E5" i="9" s="1"/>
  <c r="A29" i="6"/>
  <c r="A70" i="6" s="1"/>
  <c r="A102" i="6" s="1"/>
  <c r="G13" i="9" s="1"/>
  <c r="A65" i="7"/>
  <c r="A99" i="7" s="1"/>
  <c r="E10" i="9" s="1"/>
  <c r="A25" i="6"/>
  <c r="A66" i="6" s="1"/>
  <c r="A98" i="6" s="1"/>
  <c r="G11" i="9" s="1"/>
  <c r="A61" i="7"/>
  <c r="A95" i="7" s="1"/>
  <c r="E2" i="9" s="1"/>
  <c r="A21" i="6"/>
  <c r="A62" i="6" s="1"/>
  <c r="A94" i="6" s="1"/>
  <c r="G9" i="9" s="1"/>
  <c r="A57" i="7"/>
  <c r="A91" i="7" s="1"/>
  <c r="E26" i="9" s="1"/>
  <c r="A17" i="6"/>
  <c r="A58" i="6" s="1"/>
  <c r="A90" i="6" s="1"/>
  <c r="G27" i="9" s="1"/>
  <c r="A53" i="7"/>
  <c r="A87" i="7" s="1"/>
  <c r="E16" i="9" s="1"/>
  <c r="A13" i="6"/>
  <c r="A54" i="6" s="1"/>
  <c r="A86" i="6" s="1"/>
  <c r="G21" i="9" s="1"/>
  <c r="A49" i="7"/>
  <c r="A83" i="7" s="1"/>
  <c r="E20" i="9" s="1"/>
  <c r="A9" i="6"/>
  <c r="A50" i="6" s="1"/>
  <c r="A82" i="6" s="1"/>
  <c r="G17" i="9" s="1"/>
  <c r="A45" i="7"/>
  <c r="A79" i="7" s="1"/>
  <c r="E28" i="9" s="1"/>
  <c r="A5" i="6"/>
  <c r="A46" i="6" s="1"/>
  <c r="A78" i="6" s="1"/>
  <c r="G25" i="9" s="1"/>
  <c r="A68" i="7"/>
  <c r="A102" i="7" s="1"/>
  <c r="E13" i="9" s="1"/>
  <c r="A28" i="6"/>
  <c r="A69" i="6" s="1"/>
  <c r="A101" i="6" s="1"/>
  <c r="G19" i="9" s="1"/>
  <c r="A64" i="7"/>
  <c r="A98" i="7" s="1"/>
  <c r="E15" i="9" s="1"/>
  <c r="A24" i="6"/>
  <c r="A65" i="6" s="1"/>
  <c r="A97" i="6" s="1"/>
  <c r="G24" i="9" s="1"/>
  <c r="A60" i="7"/>
  <c r="A94" i="7" s="1"/>
  <c r="E18" i="9" s="1"/>
  <c r="A20" i="6"/>
  <c r="A61" i="6" s="1"/>
  <c r="A93" i="6" s="1"/>
  <c r="G29" i="9" s="1"/>
  <c r="A56" i="7"/>
  <c r="A90" i="7" s="1"/>
  <c r="E27" i="9" s="1"/>
  <c r="A16" i="6"/>
  <c r="A57" i="6" s="1"/>
  <c r="A89" i="6" s="1"/>
  <c r="G26" i="9" s="1"/>
  <c r="A52" i="7"/>
  <c r="A86" i="7" s="1"/>
  <c r="E4" i="9" s="1"/>
  <c r="A12" i="6"/>
  <c r="A53" i="6" s="1"/>
  <c r="A85" i="6" s="1"/>
  <c r="G6" i="9" s="1"/>
  <c r="A48" i="7"/>
  <c r="A82" i="7" s="1"/>
  <c r="E11" i="9" s="1"/>
  <c r="A8" i="6"/>
  <c r="A49" i="6" s="1"/>
  <c r="A81" i="6" s="1"/>
  <c r="G5" i="9" s="1"/>
  <c r="A44" i="7"/>
  <c r="A78" i="7" s="1"/>
  <c r="E22" i="9" s="1"/>
  <c r="A4" i="6"/>
  <c r="A45" i="6" s="1"/>
  <c r="A77" i="6" s="1"/>
  <c r="G22" i="9" s="1"/>
  <c r="B2" i="8"/>
  <c r="B2" i="7"/>
  <c r="B2" i="6" s="1"/>
  <c r="B30" i="8" l="1"/>
  <c r="B3" i="7"/>
  <c r="A25" i="8"/>
  <c r="A26" i="8"/>
  <c r="A27" i="8"/>
  <c r="A28" i="8"/>
  <c r="AA28" i="8" s="1"/>
  <c r="B20" i="9" s="1"/>
  <c r="A29" i="8"/>
  <c r="A15" i="8"/>
  <c r="A16" i="8"/>
  <c r="A17" i="8"/>
  <c r="AA17" i="8" s="1"/>
  <c r="B29" i="9" s="1"/>
  <c r="A18" i="8"/>
  <c r="A19" i="8"/>
  <c r="A20" i="8"/>
  <c r="A21" i="8"/>
  <c r="A22" i="8"/>
  <c r="AA25" i="8" s="1"/>
  <c r="B21" i="9" s="1"/>
  <c r="A23" i="8"/>
  <c r="A24" i="8"/>
  <c r="AA16" i="8" s="1"/>
  <c r="B18" i="9" s="1"/>
  <c r="A8" i="8"/>
  <c r="A9" i="8"/>
  <c r="A10" i="8"/>
  <c r="A11" i="8"/>
  <c r="A12" i="8"/>
  <c r="A13" i="8"/>
  <c r="A14" i="8"/>
  <c r="AA14" i="8" s="1"/>
  <c r="B24" i="9" s="1"/>
  <c r="A3" i="8"/>
  <c r="A4" i="8"/>
  <c r="A5" i="8"/>
  <c r="A6" i="8"/>
  <c r="AA19" i="8" s="1"/>
  <c r="B28" i="9" s="1"/>
  <c r="A7" i="8"/>
  <c r="A2" i="8"/>
  <c r="Y3" i="8" l="1"/>
  <c r="Y10" i="8"/>
  <c r="Y8" i="8"/>
  <c r="Y4" i="8"/>
  <c r="Y15" i="8"/>
  <c r="Y21" i="8"/>
  <c r="Y5" i="8"/>
  <c r="Y18" i="8"/>
  <c r="Y16" i="8"/>
  <c r="Y7" i="8"/>
  <c r="Y27" i="8"/>
  <c r="Y22" i="8"/>
  <c r="Y19" i="8"/>
  <c r="Y6" i="8"/>
  <c r="Y20" i="8"/>
  <c r="Y17" i="8"/>
  <c r="Y11" i="8"/>
  <c r="Y9" i="8"/>
  <c r="Y12" i="8"/>
  <c r="Y14" i="8"/>
  <c r="Y26" i="8"/>
  <c r="Y24" i="8"/>
  <c r="Y23" i="8"/>
  <c r="Y29" i="8"/>
  <c r="Y13" i="8"/>
  <c r="Y28" i="8"/>
  <c r="Y25" i="8"/>
  <c r="Y2" i="8"/>
  <c r="B31" i="7"/>
  <c r="B3" i="6"/>
  <c r="B33" i="7"/>
  <c r="B35" i="7"/>
  <c r="B36" i="7"/>
  <c r="AA18" i="8"/>
  <c r="B16" i="9" s="1"/>
  <c r="AA9" i="8"/>
  <c r="B15" i="9" s="1"/>
  <c r="AA22" i="8"/>
  <c r="B9" i="9" s="1"/>
  <c r="AA20" i="8"/>
  <c r="B2" i="9" s="1"/>
  <c r="AA21" i="8"/>
  <c r="B8" i="9" s="1"/>
  <c r="AA27" i="8"/>
  <c r="B11" i="9" s="1"/>
  <c r="AA23" i="8"/>
  <c r="B17" i="9" s="1"/>
  <c r="AA26" i="8"/>
  <c r="B7" i="9" s="1"/>
  <c r="AA15" i="8"/>
  <c r="B27" i="9" s="1"/>
  <c r="AA11" i="8"/>
  <c r="B3" i="9" s="1"/>
  <c r="AA7" i="8"/>
  <c r="B13" i="9" s="1"/>
  <c r="AA2" i="8"/>
  <c r="B12" i="9" s="1"/>
  <c r="AA10" i="8"/>
  <c r="B6" i="9" s="1"/>
  <c r="AA29" i="8"/>
  <c r="B5" i="9" s="1"/>
  <c r="AA8" i="8"/>
  <c r="B23" i="9" s="1"/>
  <c r="AA3" i="8"/>
  <c r="B25" i="9" s="1"/>
  <c r="AA5" i="8"/>
  <c r="B19" i="9" s="1"/>
  <c r="AA12" i="8"/>
  <c r="B22" i="9" s="1"/>
  <c r="AA13" i="8"/>
  <c r="B4" i="9" s="1"/>
  <c r="AA24" i="8"/>
  <c r="B10" i="9" s="1"/>
  <c r="AA6" i="8"/>
  <c r="B26" i="9" s="1"/>
  <c r="AA4" i="8"/>
  <c r="B14" i="9" s="1"/>
  <c r="Y33" i="1"/>
  <c r="Y31" i="1"/>
  <c r="Y32" i="1" s="1"/>
  <c r="S31" i="1"/>
  <c r="S32" i="1" s="1"/>
  <c r="C32" i="1"/>
  <c r="F32" i="1"/>
  <c r="G32" i="1"/>
  <c r="H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F33" i="1"/>
  <c r="G33" i="1"/>
  <c r="H33" i="1"/>
  <c r="I33" i="1"/>
  <c r="N33" i="1"/>
  <c r="O33" i="1"/>
  <c r="P33" i="1"/>
  <c r="Q33" i="1"/>
  <c r="R33" i="1"/>
  <c r="S33" i="1"/>
  <c r="AD2" i="8" l="1"/>
  <c r="B68" i="7"/>
  <c r="B52" i="7"/>
  <c r="B63" i="7"/>
  <c r="B47" i="7"/>
  <c r="B58" i="7"/>
  <c r="B69" i="7"/>
  <c r="B53" i="7"/>
  <c r="B49" i="7"/>
  <c r="B55" i="7"/>
  <c r="B50" i="7"/>
  <c r="B44" i="7"/>
  <c r="B67" i="7"/>
  <c r="B62" i="7"/>
  <c r="B57" i="7"/>
  <c r="B64" i="7"/>
  <c r="B48" i="7"/>
  <c r="B59" i="7"/>
  <c r="B70" i="7"/>
  <c r="B54" i="7"/>
  <c r="B65" i="7"/>
  <c r="B46" i="7"/>
  <c r="B66" i="7"/>
  <c r="B61" i="7"/>
  <c r="B56" i="7"/>
  <c r="B51" i="7"/>
  <c r="B45" i="7"/>
  <c r="B60" i="7"/>
  <c r="AE2" i="8"/>
  <c r="AF2" i="8" s="1"/>
  <c r="B43" i="7"/>
  <c r="B32" i="7"/>
  <c r="B34" i="7" s="1"/>
  <c r="B35" i="6"/>
  <c r="B33" i="6"/>
  <c r="B31" i="6"/>
  <c r="B32" i="6" s="1"/>
  <c r="C34" i="1"/>
  <c r="Y34" i="1"/>
  <c r="H34" i="1"/>
  <c r="S34" i="1"/>
  <c r="O34" i="1"/>
  <c r="Q34" i="1"/>
  <c r="P34" i="1"/>
  <c r="N34" i="1"/>
  <c r="R34" i="1"/>
  <c r="M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H43" i="7" s="1"/>
  <c r="I33" i="7"/>
  <c r="J33" i="7"/>
  <c r="K33" i="7"/>
  <c r="L33" i="7"/>
  <c r="M33" i="7"/>
  <c r="N33" i="7"/>
  <c r="O33" i="7"/>
  <c r="P33" i="7"/>
  <c r="Q33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5" i="6"/>
  <c r="E36" i="6"/>
  <c r="F36" i="6"/>
  <c r="F35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5" i="6"/>
  <c r="O36" i="6"/>
  <c r="P36" i="6"/>
  <c r="P35" i="6"/>
  <c r="Q36" i="6"/>
  <c r="Q35" i="6"/>
  <c r="R36" i="6"/>
  <c r="R35" i="6"/>
  <c r="S36" i="6"/>
  <c r="S35" i="6"/>
  <c r="T36" i="6"/>
  <c r="T35" i="6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L47" i="6" l="1"/>
  <c r="L51" i="6"/>
  <c r="L55" i="6"/>
  <c r="L59" i="6"/>
  <c r="L46" i="6"/>
  <c r="L50" i="6"/>
  <c r="L54" i="6"/>
  <c r="L58" i="6"/>
  <c r="L45" i="6"/>
  <c r="L49" i="6"/>
  <c r="L53" i="6"/>
  <c r="L57" i="6"/>
  <c r="L60" i="6"/>
  <c r="L64" i="6"/>
  <c r="L68" i="6"/>
  <c r="L56" i="6"/>
  <c r="L63" i="6"/>
  <c r="L67" i="6"/>
  <c r="L52" i="6"/>
  <c r="L66" i="6"/>
  <c r="L48" i="6"/>
  <c r="L65" i="6"/>
  <c r="L70" i="6"/>
  <c r="L61" i="6"/>
  <c r="L62" i="6"/>
  <c r="L69" i="6"/>
  <c r="T59" i="6"/>
  <c r="T52" i="6"/>
  <c r="T50" i="6"/>
  <c r="T48" i="6"/>
  <c r="T46" i="6"/>
  <c r="T53" i="6"/>
  <c r="T60" i="6"/>
  <c r="T54" i="6"/>
  <c r="T70" i="6"/>
  <c r="T68" i="6"/>
  <c r="T62" i="6"/>
  <c r="T64" i="6"/>
  <c r="T58" i="6"/>
  <c r="T63" i="6"/>
  <c r="T55" i="6"/>
  <c r="T51" i="6"/>
  <c r="T49" i="6"/>
  <c r="T47" i="6"/>
  <c r="T45" i="6"/>
  <c r="T66" i="6"/>
  <c r="T61" i="6"/>
  <c r="T56" i="6"/>
  <c r="T57" i="6"/>
  <c r="T69" i="6"/>
  <c r="T67" i="6"/>
  <c r="T65" i="6"/>
  <c r="R58" i="6"/>
  <c r="R61" i="6"/>
  <c r="R46" i="6"/>
  <c r="R70" i="6"/>
  <c r="R48" i="6"/>
  <c r="R64" i="6"/>
  <c r="R47" i="6"/>
  <c r="R63" i="6"/>
  <c r="R59" i="6"/>
  <c r="R62" i="6"/>
  <c r="R49" i="6"/>
  <c r="R65" i="6"/>
  <c r="R69" i="6"/>
  <c r="R52" i="6"/>
  <c r="R51" i="6"/>
  <c r="R68" i="6"/>
  <c r="R50" i="6"/>
  <c r="R66" i="6"/>
  <c r="R53" i="6"/>
  <c r="R67" i="6"/>
  <c r="R56" i="6"/>
  <c r="R55" i="6"/>
  <c r="R45" i="6"/>
  <c r="R54" i="6"/>
  <c r="R57" i="6"/>
  <c r="R60" i="6"/>
  <c r="P47" i="6"/>
  <c r="P45" i="6"/>
  <c r="P53" i="6"/>
  <c r="P55" i="6"/>
  <c r="P58" i="6"/>
  <c r="P67" i="6"/>
  <c r="P65" i="6"/>
  <c r="P56" i="6"/>
  <c r="P51" i="6"/>
  <c r="P54" i="6"/>
  <c r="P57" i="6"/>
  <c r="P52" i="6"/>
  <c r="P60" i="6"/>
  <c r="P69" i="6"/>
  <c r="P46" i="6"/>
  <c r="P62" i="6"/>
  <c r="P68" i="6"/>
  <c r="P59" i="6"/>
  <c r="P63" i="6"/>
  <c r="P70" i="6"/>
  <c r="P66" i="6"/>
  <c r="P50" i="6"/>
  <c r="P49" i="6"/>
  <c r="P48" i="6"/>
  <c r="P64" i="6"/>
  <c r="P61" i="6"/>
  <c r="F71" i="6"/>
  <c r="F69" i="6"/>
  <c r="F67" i="6"/>
  <c r="F64" i="6"/>
  <c r="F59" i="6"/>
  <c r="F66" i="6"/>
  <c r="F56" i="6"/>
  <c r="F65" i="6"/>
  <c r="F57" i="6"/>
  <c r="F52" i="6"/>
  <c r="F50" i="6"/>
  <c r="F48" i="6"/>
  <c r="F46" i="6"/>
  <c r="F58" i="6"/>
  <c r="F53" i="6"/>
  <c r="F44" i="6"/>
  <c r="F70" i="6"/>
  <c r="F68" i="6"/>
  <c r="F63" i="6"/>
  <c r="F61" i="6"/>
  <c r="F54" i="6"/>
  <c r="F51" i="6"/>
  <c r="F49" i="6"/>
  <c r="F47" i="6"/>
  <c r="F45" i="6"/>
  <c r="F60" i="6"/>
  <c r="F55" i="6"/>
  <c r="F62" i="6"/>
  <c r="D64" i="6"/>
  <c r="D60" i="6"/>
  <c r="D56" i="6"/>
  <c r="D52" i="6"/>
  <c r="D48" i="6"/>
  <c r="D70" i="6"/>
  <c r="D63" i="6"/>
  <c r="D59" i="6"/>
  <c r="D55" i="6"/>
  <c r="D51" i="6"/>
  <c r="D47" i="6"/>
  <c r="D69" i="6"/>
  <c r="D66" i="6"/>
  <c r="D62" i="6"/>
  <c r="D58" i="6"/>
  <c r="D54" i="6"/>
  <c r="D50" i="6"/>
  <c r="D46" i="6"/>
  <c r="D68" i="6"/>
  <c r="D65" i="6"/>
  <c r="D61" i="6"/>
  <c r="D57" i="6"/>
  <c r="D53" i="6"/>
  <c r="D49" i="6"/>
  <c r="D45" i="6"/>
  <c r="D67" i="6"/>
  <c r="G57" i="7"/>
  <c r="G46" i="7"/>
  <c r="G62" i="7"/>
  <c r="G56" i="7"/>
  <c r="G67" i="7"/>
  <c r="G60" i="7"/>
  <c r="G68" i="7"/>
  <c r="G43" i="7"/>
  <c r="G69" i="7"/>
  <c r="G58" i="7"/>
  <c r="G59" i="7"/>
  <c r="G52" i="7"/>
  <c r="G45" i="7"/>
  <c r="G61" i="7"/>
  <c r="G50" i="7"/>
  <c r="G66" i="7"/>
  <c r="G64" i="7"/>
  <c r="G55" i="7"/>
  <c r="G47" i="7"/>
  <c r="G51" i="7"/>
  <c r="G53" i="7"/>
  <c r="G48" i="7"/>
  <c r="G44" i="7"/>
  <c r="G49" i="7"/>
  <c r="G65" i="7"/>
  <c r="G54" i="7"/>
  <c r="G70" i="7"/>
  <c r="G63" i="7"/>
  <c r="N45" i="6"/>
  <c r="N49" i="6"/>
  <c r="N53" i="6"/>
  <c r="N57" i="6"/>
  <c r="N48" i="6"/>
  <c r="N52" i="6"/>
  <c r="N56" i="6"/>
  <c r="N47" i="6"/>
  <c r="N51" i="6"/>
  <c r="N55" i="6"/>
  <c r="N59" i="6"/>
  <c r="N46" i="6"/>
  <c r="N62" i="6"/>
  <c r="N66" i="6"/>
  <c r="N70" i="6"/>
  <c r="N58" i="6"/>
  <c r="N61" i="6"/>
  <c r="N65" i="6"/>
  <c r="N69" i="6"/>
  <c r="N60" i="6"/>
  <c r="N68" i="6"/>
  <c r="N67" i="6"/>
  <c r="N54" i="6"/>
  <c r="N63" i="6"/>
  <c r="N64" i="6"/>
  <c r="N50" i="6"/>
  <c r="M48" i="6"/>
  <c r="M52" i="6"/>
  <c r="M56" i="6"/>
  <c r="M47" i="6"/>
  <c r="M51" i="6"/>
  <c r="M55" i="6"/>
  <c r="M59" i="6"/>
  <c r="M46" i="6"/>
  <c r="M50" i="6"/>
  <c r="M54" i="6"/>
  <c r="M58" i="6"/>
  <c r="M53" i="6"/>
  <c r="M61" i="6"/>
  <c r="M65" i="6"/>
  <c r="M69" i="6"/>
  <c r="M49" i="6"/>
  <c r="M60" i="6"/>
  <c r="M64" i="6"/>
  <c r="M68" i="6"/>
  <c r="M45" i="6"/>
  <c r="M67" i="6"/>
  <c r="M66" i="6"/>
  <c r="M63" i="6"/>
  <c r="M57" i="6"/>
  <c r="M70" i="6"/>
  <c r="M62" i="6"/>
  <c r="K46" i="6"/>
  <c r="K50" i="6"/>
  <c r="K54" i="6"/>
  <c r="K58" i="6"/>
  <c r="K45" i="6"/>
  <c r="K49" i="6"/>
  <c r="K53" i="6"/>
  <c r="K57" i="6"/>
  <c r="K48" i="6"/>
  <c r="K52" i="6"/>
  <c r="K56" i="6"/>
  <c r="K51" i="6"/>
  <c r="K63" i="6"/>
  <c r="K67" i="6"/>
  <c r="K47" i="6"/>
  <c r="K62" i="6"/>
  <c r="K66" i="6"/>
  <c r="K70" i="6"/>
  <c r="K59" i="6"/>
  <c r="K65" i="6"/>
  <c r="K55" i="6"/>
  <c r="K64" i="6"/>
  <c r="K61" i="6"/>
  <c r="K68" i="6"/>
  <c r="K69" i="6"/>
  <c r="K60" i="6"/>
  <c r="I48" i="6"/>
  <c r="I52" i="6"/>
  <c r="I56" i="6"/>
  <c r="I60" i="6"/>
  <c r="I47" i="6"/>
  <c r="I51" i="6"/>
  <c r="I55" i="6"/>
  <c r="I59" i="6"/>
  <c r="I46" i="6"/>
  <c r="I50" i="6"/>
  <c r="I54" i="6"/>
  <c r="I58" i="6"/>
  <c r="I49" i="6"/>
  <c r="I61" i="6"/>
  <c r="I65" i="6"/>
  <c r="I69" i="6"/>
  <c r="I45" i="6"/>
  <c r="I64" i="6"/>
  <c r="I68" i="6"/>
  <c r="I63" i="6"/>
  <c r="I62" i="6"/>
  <c r="I70" i="6"/>
  <c r="I57" i="6"/>
  <c r="I66" i="6"/>
  <c r="I53" i="6"/>
  <c r="I67" i="6"/>
  <c r="G46" i="6"/>
  <c r="G50" i="6"/>
  <c r="G54" i="6"/>
  <c r="G58" i="6"/>
  <c r="G45" i="6"/>
  <c r="G49" i="6"/>
  <c r="G53" i="6"/>
  <c r="G57" i="6"/>
  <c r="G48" i="6"/>
  <c r="G52" i="6"/>
  <c r="G56" i="6"/>
  <c r="G47" i="6"/>
  <c r="G60" i="6"/>
  <c r="G63" i="6"/>
  <c r="G67" i="6"/>
  <c r="G59" i="6"/>
  <c r="G62" i="6"/>
  <c r="G66" i="6"/>
  <c r="G70" i="6"/>
  <c r="G55" i="6"/>
  <c r="G61" i="6"/>
  <c r="G69" i="6"/>
  <c r="G44" i="6"/>
  <c r="G51" i="6"/>
  <c r="G68" i="6"/>
  <c r="G64" i="6"/>
  <c r="G65" i="6"/>
  <c r="G71" i="6"/>
  <c r="E63" i="6"/>
  <c r="E59" i="6"/>
  <c r="E55" i="6"/>
  <c r="E51" i="6"/>
  <c r="E47" i="6"/>
  <c r="E69" i="6"/>
  <c r="E66" i="6"/>
  <c r="E62" i="6"/>
  <c r="E58" i="6"/>
  <c r="E54" i="6"/>
  <c r="E50" i="6"/>
  <c r="E46" i="6"/>
  <c r="E68" i="6"/>
  <c r="E65" i="6"/>
  <c r="E61" i="6"/>
  <c r="E57" i="6"/>
  <c r="E53" i="6"/>
  <c r="E49" i="6"/>
  <c r="E45" i="6"/>
  <c r="E67" i="6"/>
  <c r="E64" i="6"/>
  <c r="E60" i="6"/>
  <c r="E56" i="6"/>
  <c r="E52" i="6"/>
  <c r="E48" i="6"/>
  <c r="E70" i="6"/>
  <c r="F43" i="7"/>
  <c r="F59" i="7"/>
  <c r="F57" i="7"/>
  <c r="F69" i="7"/>
  <c r="F56" i="7"/>
  <c r="F64" i="7"/>
  <c r="F51" i="7"/>
  <c r="F55" i="7"/>
  <c r="F65" i="7"/>
  <c r="F49" i="7"/>
  <c r="F61" i="7"/>
  <c r="F54" i="7"/>
  <c r="F48" i="7"/>
  <c r="F62" i="7"/>
  <c r="F47" i="7"/>
  <c r="F50" i="7"/>
  <c r="F70" i="7"/>
  <c r="F66" i="7"/>
  <c r="F52" i="7"/>
  <c r="F63" i="7"/>
  <c r="F67" i="7"/>
  <c r="F45" i="7"/>
  <c r="F53" i="7"/>
  <c r="F60" i="7"/>
  <c r="F46" i="7"/>
  <c r="F58" i="7"/>
  <c r="F68" i="7"/>
  <c r="F44" i="7"/>
  <c r="J45" i="6"/>
  <c r="J49" i="6"/>
  <c r="J53" i="6"/>
  <c r="J57" i="6"/>
  <c r="J48" i="6"/>
  <c r="J52" i="6"/>
  <c r="J56" i="6"/>
  <c r="J47" i="6"/>
  <c r="J51" i="6"/>
  <c r="J55" i="6"/>
  <c r="J59" i="6"/>
  <c r="J58" i="6"/>
  <c r="J62" i="6"/>
  <c r="J66" i="6"/>
  <c r="J70" i="6"/>
  <c r="J54" i="6"/>
  <c r="J61" i="6"/>
  <c r="J65" i="6"/>
  <c r="J69" i="6"/>
  <c r="J64" i="6"/>
  <c r="J63" i="6"/>
  <c r="J68" i="6"/>
  <c r="J46" i="6"/>
  <c r="J50" i="6"/>
  <c r="J60" i="6"/>
  <c r="J67" i="6"/>
  <c r="H47" i="6"/>
  <c r="H51" i="6"/>
  <c r="H55" i="6"/>
  <c r="H59" i="6"/>
  <c r="H46" i="6"/>
  <c r="H50" i="6"/>
  <c r="H54" i="6"/>
  <c r="H58" i="6"/>
  <c r="H45" i="6"/>
  <c r="H49" i="6"/>
  <c r="H53" i="6"/>
  <c r="H57" i="6"/>
  <c r="H56" i="6"/>
  <c r="H64" i="6"/>
  <c r="H68" i="6"/>
  <c r="H52" i="6"/>
  <c r="H60" i="6"/>
  <c r="H63" i="6"/>
  <c r="H67" i="6"/>
  <c r="H48" i="6"/>
  <c r="H62" i="6"/>
  <c r="H70" i="6"/>
  <c r="H61" i="6"/>
  <c r="H69" i="6"/>
  <c r="H66" i="6"/>
  <c r="H65" i="6"/>
  <c r="B56" i="6"/>
  <c r="B64" i="6"/>
  <c r="B50" i="6"/>
  <c r="B58" i="6"/>
  <c r="B66" i="6"/>
  <c r="B51" i="6"/>
  <c r="B45" i="6"/>
  <c r="B57" i="6"/>
  <c r="B60" i="6"/>
  <c r="B47" i="6"/>
  <c r="B53" i="6"/>
  <c r="B61" i="6"/>
  <c r="B69" i="6"/>
  <c r="B55" i="6"/>
  <c r="B68" i="6"/>
  <c r="B65" i="6"/>
  <c r="B63" i="6"/>
  <c r="B54" i="6"/>
  <c r="B62" i="6"/>
  <c r="B49" i="6"/>
  <c r="B48" i="6"/>
  <c r="B46" i="6"/>
  <c r="B59" i="6"/>
  <c r="B52" i="6"/>
  <c r="B70" i="6"/>
  <c r="B67" i="6"/>
  <c r="S60" i="6"/>
  <c r="S46" i="6"/>
  <c r="S62" i="6"/>
  <c r="S55" i="6"/>
  <c r="S67" i="6"/>
  <c r="S56" i="6"/>
  <c r="S57" i="6"/>
  <c r="S68" i="6"/>
  <c r="S59" i="6"/>
  <c r="S50" i="6"/>
  <c r="S61" i="6"/>
  <c r="S70" i="6"/>
  <c r="S45" i="6"/>
  <c r="S69" i="6"/>
  <c r="S58" i="6"/>
  <c r="S54" i="6"/>
  <c r="S47" i="6"/>
  <c r="S63" i="6"/>
  <c r="S48" i="6"/>
  <c r="S64" i="6"/>
  <c r="S49" i="6"/>
  <c r="S65" i="6"/>
  <c r="S53" i="6"/>
  <c r="S51" i="6"/>
  <c r="S52" i="6"/>
  <c r="S66" i="6"/>
  <c r="Q50" i="6"/>
  <c r="Q67" i="6"/>
  <c r="Q49" i="6"/>
  <c r="Q55" i="6"/>
  <c r="Q59" i="6"/>
  <c r="Q54" i="6"/>
  <c r="Q69" i="6"/>
  <c r="Q65" i="6"/>
  <c r="Q51" i="6"/>
  <c r="Q60" i="6"/>
  <c r="Q58" i="6"/>
  <c r="Q45" i="6"/>
  <c r="Q61" i="6"/>
  <c r="Q46" i="6"/>
  <c r="Q62" i="6"/>
  <c r="Q57" i="6"/>
  <c r="Q48" i="6"/>
  <c r="Q64" i="6"/>
  <c r="Q47" i="6"/>
  <c r="Q63" i="6"/>
  <c r="Q70" i="6"/>
  <c r="Q52" i="6"/>
  <c r="Q53" i="6"/>
  <c r="Q68" i="6"/>
  <c r="Q66" i="6"/>
  <c r="Q56" i="6"/>
  <c r="O46" i="6"/>
  <c r="O50" i="6"/>
  <c r="O54" i="6"/>
  <c r="O58" i="6"/>
  <c r="O45" i="6"/>
  <c r="O49" i="6"/>
  <c r="O53" i="6"/>
  <c r="O57" i="6"/>
  <c r="O48" i="6"/>
  <c r="O52" i="6"/>
  <c r="O56" i="6"/>
  <c r="O55" i="6"/>
  <c r="O63" i="6"/>
  <c r="O67" i="6"/>
  <c r="O51" i="6"/>
  <c r="O62" i="6"/>
  <c r="O66" i="6"/>
  <c r="O70" i="6"/>
  <c r="O61" i="6"/>
  <c r="O69" i="6"/>
  <c r="O59" i="6"/>
  <c r="O60" i="6"/>
  <c r="O68" i="6"/>
  <c r="O65" i="6"/>
  <c r="O47" i="6"/>
  <c r="O64" i="6"/>
  <c r="C65" i="6"/>
  <c r="C53" i="6"/>
  <c r="C70" i="6"/>
  <c r="C56" i="6"/>
  <c r="C69" i="6"/>
  <c r="C62" i="6"/>
  <c r="C50" i="6"/>
  <c r="C61" i="6"/>
  <c r="C51" i="6"/>
  <c r="C66" i="6"/>
  <c r="C52" i="6"/>
  <c r="C67" i="6"/>
  <c r="C59" i="6"/>
  <c r="C46" i="6"/>
  <c r="C57" i="6"/>
  <c r="C49" i="6"/>
  <c r="C63" i="6"/>
  <c r="C48" i="6"/>
  <c r="C58" i="6"/>
  <c r="C68" i="6"/>
  <c r="C55" i="6"/>
  <c r="C47" i="6"/>
  <c r="C60" i="6"/>
  <c r="C45" i="6"/>
  <c r="C64" i="6"/>
  <c r="C54" i="6"/>
  <c r="O71" i="6"/>
  <c r="O44" i="6"/>
  <c r="C71" i="6"/>
  <c r="N44" i="6"/>
  <c r="N71" i="6"/>
  <c r="L44" i="6"/>
  <c r="L71" i="6"/>
  <c r="J44" i="6"/>
  <c r="J71" i="6"/>
  <c r="H44" i="6"/>
  <c r="H71" i="6"/>
  <c r="B71" i="6"/>
  <c r="D44" i="7"/>
  <c r="D68" i="7"/>
  <c r="D56" i="7"/>
  <c r="D50" i="7"/>
  <c r="D49" i="7"/>
  <c r="D47" i="7"/>
  <c r="D63" i="7"/>
  <c r="D70" i="7"/>
  <c r="D60" i="7"/>
  <c r="D48" i="7"/>
  <c r="D53" i="7"/>
  <c r="D65" i="7"/>
  <c r="D55" i="7"/>
  <c r="D62" i="7"/>
  <c r="D51" i="7"/>
  <c r="D66" i="7"/>
  <c r="D64" i="7"/>
  <c r="D52" i="7"/>
  <c r="D59" i="7"/>
  <c r="D57" i="7"/>
  <c r="D45" i="7"/>
  <c r="D69" i="7"/>
  <c r="D67" i="7"/>
  <c r="D54" i="7"/>
  <c r="D61" i="7"/>
  <c r="D46" i="7"/>
  <c r="D58" i="7"/>
  <c r="Q71" i="6"/>
  <c r="E45" i="7"/>
  <c r="E59" i="7"/>
  <c r="E51" i="7"/>
  <c r="E65" i="7"/>
  <c r="E53" i="7"/>
  <c r="E48" i="7"/>
  <c r="E66" i="7"/>
  <c r="E46" i="7"/>
  <c r="E56" i="7"/>
  <c r="E47" i="7"/>
  <c r="E62" i="7"/>
  <c r="E50" i="7"/>
  <c r="E58" i="7"/>
  <c r="E49" i="7"/>
  <c r="E64" i="7"/>
  <c r="E44" i="7"/>
  <c r="E63" i="7"/>
  <c r="E43" i="7"/>
  <c r="E61" i="7"/>
  <c r="E54" i="7"/>
  <c r="E68" i="7"/>
  <c r="E60" i="7"/>
  <c r="E67" i="7"/>
  <c r="E69" i="7"/>
  <c r="E57" i="7"/>
  <c r="E52" i="7"/>
  <c r="E70" i="7"/>
  <c r="E55" i="7"/>
  <c r="T71" i="6"/>
  <c r="R71" i="6"/>
  <c r="P71" i="6"/>
  <c r="D71" i="6"/>
  <c r="O59" i="7"/>
  <c r="O44" i="7"/>
  <c r="O60" i="7"/>
  <c r="O58" i="7"/>
  <c r="O61" i="7"/>
  <c r="O62" i="7"/>
  <c r="O65" i="7"/>
  <c r="O47" i="7"/>
  <c r="O63" i="7"/>
  <c r="O48" i="7"/>
  <c r="O64" i="7"/>
  <c r="O66" i="7"/>
  <c r="O69" i="7"/>
  <c r="O70" i="7"/>
  <c r="O51" i="7"/>
  <c r="O67" i="7"/>
  <c r="O52" i="7"/>
  <c r="O68" i="7"/>
  <c r="O45" i="7"/>
  <c r="O46" i="7"/>
  <c r="O49" i="7"/>
  <c r="O55" i="7"/>
  <c r="O43" i="7"/>
  <c r="O56" i="7"/>
  <c r="O50" i="7"/>
  <c r="O53" i="7"/>
  <c r="O54" i="7"/>
  <c r="O57" i="7"/>
  <c r="C50" i="7"/>
  <c r="C51" i="7"/>
  <c r="C57" i="7"/>
  <c r="C46" i="7"/>
  <c r="C65" i="7"/>
  <c r="C67" i="7"/>
  <c r="C52" i="7"/>
  <c r="C56" i="7"/>
  <c r="C47" i="7"/>
  <c r="C53" i="7"/>
  <c r="C58" i="7"/>
  <c r="C49" i="7"/>
  <c r="C64" i="7"/>
  <c r="C48" i="7"/>
  <c r="C68" i="7"/>
  <c r="C70" i="7"/>
  <c r="C62" i="7"/>
  <c r="C54" i="7"/>
  <c r="C61" i="7"/>
  <c r="C60" i="7"/>
  <c r="C63" i="7"/>
  <c r="C44" i="7"/>
  <c r="C66" i="7"/>
  <c r="C59" i="7"/>
  <c r="C69" i="7"/>
  <c r="C45" i="7"/>
  <c r="C55" i="7"/>
  <c r="S71" i="6"/>
  <c r="M44" i="6"/>
  <c r="M71" i="6"/>
  <c r="K44" i="6"/>
  <c r="K71" i="6"/>
  <c r="I44" i="6"/>
  <c r="I71" i="6"/>
  <c r="E71" i="6"/>
  <c r="E44" i="6"/>
  <c r="B44" i="6"/>
  <c r="T44" i="6"/>
  <c r="R44" i="6"/>
  <c r="C44" i="6"/>
  <c r="K44" i="7"/>
  <c r="K60" i="7"/>
  <c r="K49" i="7"/>
  <c r="K65" i="7"/>
  <c r="K58" i="7"/>
  <c r="K47" i="7"/>
  <c r="K55" i="7"/>
  <c r="K56" i="7"/>
  <c r="K61" i="7"/>
  <c r="K70" i="7"/>
  <c r="K43" i="7"/>
  <c r="K48" i="7"/>
  <c r="K64" i="7"/>
  <c r="K53" i="7"/>
  <c r="K46" i="7"/>
  <c r="K62" i="7"/>
  <c r="K63" i="7"/>
  <c r="K69" i="7"/>
  <c r="K45" i="7"/>
  <c r="K54" i="7"/>
  <c r="K67" i="7"/>
  <c r="K52" i="7"/>
  <c r="K68" i="7"/>
  <c r="K57" i="7"/>
  <c r="K50" i="7"/>
  <c r="K66" i="7"/>
  <c r="K51" i="7"/>
  <c r="K59" i="7"/>
  <c r="D43" i="7"/>
  <c r="N56" i="7"/>
  <c r="N44" i="7"/>
  <c r="N61" i="7"/>
  <c r="N50" i="7"/>
  <c r="N66" i="7"/>
  <c r="N55" i="7"/>
  <c r="N63" i="7"/>
  <c r="N46" i="7"/>
  <c r="N60" i="7"/>
  <c r="N49" i="7"/>
  <c r="N65" i="7"/>
  <c r="N54" i="7"/>
  <c r="N70" i="7"/>
  <c r="N43" i="7"/>
  <c r="N48" i="7"/>
  <c r="N64" i="7"/>
  <c r="N53" i="7"/>
  <c r="N69" i="7"/>
  <c r="N58" i="7"/>
  <c r="N51" i="7"/>
  <c r="N59" i="7"/>
  <c r="N52" i="7"/>
  <c r="N68" i="7"/>
  <c r="N57" i="7"/>
  <c r="N45" i="7"/>
  <c r="N62" i="7"/>
  <c r="N67" i="7"/>
  <c r="N47" i="7"/>
  <c r="J48" i="7"/>
  <c r="J64" i="7"/>
  <c r="J54" i="7"/>
  <c r="J70" i="7"/>
  <c r="J69" i="7"/>
  <c r="J49" i="7"/>
  <c r="J59" i="7"/>
  <c r="J52" i="7"/>
  <c r="J68" i="7"/>
  <c r="J58" i="7"/>
  <c r="J45" i="7"/>
  <c r="J47" i="7"/>
  <c r="J57" i="7"/>
  <c r="J67" i="7"/>
  <c r="J56" i="7"/>
  <c r="J46" i="7"/>
  <c r="J62" i="7"/>
  <c r="J53" i="7"/>
  <c r="J55" i="7"/>
  <c r="J65" i="7"/>
  <c r="J44" i="7"/>
  <c r="J60" i="7"/>
  <c r="J50" i="7"/>
  <c r="J66" i="7"/>
  <c r="J61" i="7"/>
  <c r="J63" i="7"/>
  <c r="J51" i="7"/>
  <c r="C43" i="7"/>
  <c r="S44" i="6"/>
  <c r="Q44" i="6"/>
  <c r="D44" i="6"/>
  <c r="M56" i="7"/>
  <c r="M45" i="7"/>
  <c r="M61" i="7"/>
  <c r="M50" i="7"/>
  <c r="M66" i="7"/>
  <c r="M59" i="7"/>
  <c r="M67" i="7"/>
  <c r="M44" i="7"/>
  <c r="M60" i="7"/>
  <c r="M49" i="7"/>
  <c r="M65" i="7"/>
  <c r="M54" i="7"/>
  <c r="M70" i="7"/>
  <c r="M47" i="7"/>
  <c r="M48" i="7"/>
  <c r="M64" i="7"/>
  <c r="M53" i="7"/>
  <c r="M69" i="7"/>
  <c r="M58" i="7"/>
  <c r="M55" i="7"/>
  <c r="M63" i="7"/>
  <c r="M52" i="7"/>
  <c r="M68" i="7"/>
  <c r="M57" i="7"/>
  <c r="M46" i="7"/>
  <c r="M62" i="7"/>
  <c r="M43" i="7"/>
  <c r="M51" i="7"/>
  <c r="I53" i="7"/>
  <c r="I69" i="7"/>
  <c r="I59" i="7"/>
  <c r="I58" i="7"/>
  <c r="I60" i="7"/>
  <c r="I62" i="7"/>
  <c r="I64" i="7"/>
  <c r="I57" i="7"/>
  <c r="I47" i="7"/>
  <c r="I63" i="7"/>
  <c r="I66" i="7"/>
  <c r="I68" i="7"/>
  <c r="I70" i="7"/>
  <c r="I45" i="7"/>
  <c r="I61" i="7"/>
  <c r="I51" i="7"/>
  <c r="I67" i="7"/>
  <c r="I44" i="7"/>
  <c r="I46" i="7"/>
  <c r="I48" i="7"/>
  <c r="I49" i="7"/>
  <c r="I65" i="7"/>
  <c r="I55" i="7"/>
  <c r="I50" i="7"/>
  <c r="I52" i="7"/>
  <c r="I54" i="7"/>
  <c r="I56" i="7"/>
  <c r="L48" i="7"/>
  <c r="L64" i="7"/>
  <c r="L53" i="7"/>
  <c r="L69" i="7"/>
  <c r="L58" i="7"/>
  <c r="L59" i="7"/>
  <c r="L67" i="7"/>
  <c r="L52" i="7"/>
  <c r="L68" i="7"/>
  <c r="L57" i="7"/>
  <c r="L46" i="7"/>
  <c r="L62" i="7"/>
  <c r="L47" i="7"/>
  <c r="L55" i="7"/>
  <c r="L70" i="7"/>
  <c r="L56" i="7"/>
  <c r="L45" i="7"/>
  <c r="L61" i="7"/>
  <c r="L50" i="7"/>
  <c r="L66" i="7"/>
  <c r="L63" i="7"/>
  <c r="L43" i="7"/>
  <c r="L44" i="7"/>
  <c r="L60" i="7"/>
  <c r="L49" i="7"/>
  <c r="L65" i="7"/>
  <c r="L54" i="7"/>
  <c r="L51" i="7"/>
  <c r="H46" i="7"/>
  <c r="H62" i="7"/>
  <c r="H48" i="7"/>
  <c r="H64" i="7"/>
  <c r="H63" i="7"/>
  <c r="H51" i="7"/>
  <c r="H53" i="7"/>
  <c r="H50" i="7"/>
  <c r="H66" i="7"/>
  <c r="H52" i="7"/>
  <c r="H68" i="7"/>
  <c r="H49" i="7"/>
  <c r="H59" i="7"/>
  <c r="H61" i="7"/>
  <c r="H54" i="7"/>
  <c r="H70" i="7"/>
  <c r="H56" i="7"/>
  <c r="H47" i="7"/>
  <c r="H57" i="7"/>
  <c r="H67" i="7"/>
  <c r="H69" i="7"/>
  <c r="H58" i="7"/>
  <c r="H44" i="7"/>
  <c r="H60" i="7"/>
  <c r="H55" i="7"/>
  <c r="H65" i="7"/>
  <c r="H45" i="7"/>
  <c r="P63" i="7"/>
  <c r="P54" i="7"/>
  <c r="P68" i="7"/>
  <c r="P70" i="7"/>
  <c r="P64" i="7"/>
  <c r="P66" i="7"/>
  <c r="P56" i="7"/>
  <c r="P61" i="7"/>
  <c r="P67" i="7"/>
  <c r="P55" i="7"/>
  <c r="P51" i="7"/>
  <c r="P44" i="7"/>
  <c r="P60" i="7"/>
  <c r="P50" i="7"/>
  <c r="P69" i="7"/>
  <c r="P59" i="7"/>
  <c r="P53" i="7"/>
  <c r="P48" i="7"/>
  <c r="P49" i="7"/>
  <c r="P58" i="7"/>
  <c r="P47" i="7"/>
  <c r="P57" i="7"/>
  <c r="P62" i="7"/>
  <c r="P45" i="7"/>
  <c r="P46" i="7"/>
  <c r="P52" i="7"/>
  <c r="P65" i="7"/>
  <c r="Q56" i="7"/>
  <c r="Q67" i="7"/>
  <c r="Q62" i="7"/>
  <c r="Q54" i="7"/>
  <c r="Q65" i="7"/>
  <c r="Q59" i="7"/>
  <c r="Q64" i="7"/>
  <c r="Q60" i="7"/>
  <c r="Q58" i="7"/>
  <c r="Q69" i="7"/>
  <c r="Q52" i="7"/>
  <c r="Q57" i="7"/>
  <c r="Q49" i="7"/>
  <c r="Q46" i="7"/>
  <c r="Q61" i="7"/>
  <c r="Q66" i="7"/>
  <c r="Q51" i="7"/>
  <c r="Q45" i="7"/>
  <c r="Q50" i="7"/>
  <c r="Q47" i="7"/>
  <c r="Q48" i="7"/>
  <c r="Q44" i="7"/>
  <c r="Q63" i="7"/>
  <c r="Q68" i="7"/>
  <c r="Q53" i="7"/>
  <c r="Q70" i="7"/>
  <c r="Q55" i="7"/>
  <c r="P44" i="6"/>
  <c r="J43" i="7"/>
  <c r="Q43" i="7"/>
  <c r="I43" i="7"/>
  <c r="P43" i="7"/>
  <c r="Z34" i="1"/>
  <c r="B34" i="6"/>
  <c r="J34" i="7"/>
  <c r="K34" i="7"/>
  <c r="I34" i="6"/>
  <c r="N34" i="6"/>
  <c r="P34" i="6"/>
  <c r="R34" i="6"/>
  <c r="L34" i="6"/>
  <c r="G34" i="6"/>
  <c r="M34" i="6"/>
  <c r="C34" i="6"/>
  <c r="J34" i="6"/>
  <c r="O34" i="6"/>
  <c r="D34" i="6"/>
  <c r="F34" i="6"/>
  <c r="K34" i="6"/>
  <c r="H34" i="6"/>
  <c r="E34" i="6"/>
  <c r="Q34" i="6"/>
  <c r="T34" i="6"/>
  <c r="S34" i="6"/>
  <c r="AB34" i="1"/>
  <c r="AA34" i="1"/>
  <c r="F34" i="7"/>
  <c r="Q34" i="7"/>
  <c r="M34" i="7"/>
  <c r="O34" i="7"/>
  <c r="N34" i="7"/>
  <c r="H34" i="7"/>
  <c r="L34" i="7"/>
  <c r="P34" i="7"/>
  <c r="G34" i="7"/>
  <c r="I34" i="7"/>
  <c r="E34" i="7"/>
  <c r="D34" i="7"/>
  <c r="C34" i="7"/>
  <c r="Z69" i="7" l="1"/>
  <c r="AA69" i="7" s="1"/>
  <c r="Z62" i="7"/>
  <c r="AA62" i="7" s="1"/>
  <c r="Z64" i="7"/>
  <c r="AA64" i="7" s="1"/>
  <c r="Z56" i="7"/>
  <c r="AA56" i="7" s="1"/>
  <c r="Z44" i="7"/>
  <c r="AA44" i="7" s="1"/>
  <c r="Z48" i="7"/>
  <c r="AA48" i="7" s="1"/>
  <c r="Z67" i="7"/>
  <c r="AA67" i="7" s="1"/>
  <c r="Z59" i="7"/>
  <c r="AA59" i="7" s="1"/>
  <c r="Y61" i="6"/>
  <c r="Z61" i="6" s="1"/>
  <c r="B93" i="6" s="1"/>
  <c r="Z47" i="7"/>
  <c r="AA47" i="7" s="1"/>
  <c r="Z43" i="7"/>
  <c r="AA43" i="7" s="1"/>
  <c r="Z63" i="7"/>
  <c r="Z65" i="7"/>
  <c r="AA65" i="7" s="1"/>
  <c r="Z60" i="7"/>
  <c r="Z49" i="7"/>
  <c r="AA49" i="7" s="1"/>
  <c r="Z46" i="7"/>
  <c r="AA46" i="7" s="1"/>
  <c r="Z50" i="7"/>
  <c r="Z55" i="7"/>
  <c r="AA55" i="7" s="1"/>
  <c r="Z61" i="7"/>
  <c r="AA61" i="7" s="1"/>
  <c r="Z58" i="7"/>
  <c r="AA58" i="7" s="1"/>
  <c r="Z57" i="7"/>
  <c r="AA57" i="7" s="1"/>
  <c r="Z70" i="7"/>
  <c r="AA70" i="7" s="1"/>
  <c r="Z66" i="7"/>
  <c r="AA66" i="7" s="1"/>
  <c r="Z45" i="7"/>
  <c r="AA45" i="7" s="1"/>
  <c r="Z54" i="7"/>
  <c r="AA54" i="7" s="1"/>
  <c r="Z53" i="7"/>
  <c r="AA53" i="7" s="1"/>
  <c r="Z51" i="7"/>
  <c r="AA51" i="7" s="1"/>
  <c r="Z52" i="7"/>
  <c r="AA52" i="7" s="1"/>
  <c r="Z68" i="7"/>
  <c r="AA68" i="7" s="1"/>
  <c r="Y65" i="6"/>
  <c r="Z65" i="6" s="1"/>
  <c r="B97" i="6" s="1"/>
  <c r="Y44" i="6"/>
  <c r="Z44" i="6" s="1"/>
  <c r="B76" i="6" s="1"/>
  <c r="Y59" i="6"/>
  <c r="Z59" i="6" s="1"/>
  <c r="B91" i="6" s="1"/>
  <c r="Y62" i="6"/>
  <c r="Z62" i="6" s="1"/>
  <c r="B94" i="6" s="1"/>
  <c r="Y68" i="6"/>
  <c r="Z68" i="6" s="1"/>
  <c r="B100" i="6" s="1"/>
  <c r="Y45" i="6"/>
  <c r="Z45" i="6" s="1"/>
  <c r="B77" i="6" s="1"/>
  <c r="Y50" i="6"/>
  <c r="Z50" i="6" s="1"/>
  <c r="B82" i="6" s="1"/>
  <c r="Y69" i="6"/>
  <c r="Z69" i="6" s="1"/>
  <c r="B101" i="6" s="1"/>
  <c r="Y52" i="6"/>
  <c r="Z52" i="6" s="1"/>
  <c r="B84" i="6" s="1"/>
  <c r="Y71" i="6"/>
  <c r="Z71" i="6" s="1"/>
  <c r="B103" i="6" s="1"/>
  <c r="Y67" i="6"/>
  <c r="Z67" i="6" s="1"/>
  <c r="B99" i="6" s="1"/>
  <c r="Y46" i="6"/>
  <c r="Z46" i="6" s="1"/>
  <c r="B78" i="6" s="1"/>
  <c r="Y54" i="6"/>
  <c r="Z54" i="6" s="1"/>
  <c r="B86" i="6" s="1"/>
  <c r="Y55" i="6"/>
  <c r="Z55" i="6" s="1"/>
  <c r="B87" i="6" s="1"/>
  <c r="Y47" i="6"/>
  <c r="Z47" i="6" s="1"/>
  <c r="B79" i="6" s="1"/>
  <c r="Y51" i="6"/>
  <c r="Z51" i="6" s="1"/>
  <c r="B83" i="6" s="1"/>
  <c r="Y64" i="6"/>
  <c r="Z64" i="6" s="1"/>
  <c r="B96" i="6" s="1"/>
  <c r="Y53" i="6"/>
  <c r="Z53" i="6" s="1"/>
  <c r="B85" i="6" s="1"/>
  <c r="Y58" i="6"/>
  <c r="Z58" i="6" s="1"/>
  <c r="B90" i="6" s="1"/>
  <c r="Y49" i="6"/>
  <c r="Z49" i="6" s="1"/>
  <c r="B81" i="6" s="1"/>
  <c r="Y70" i="6"/>
  <c r="Z70" i="6" s="1"/>
  <c r="B102" i="6" s="1"/>
  <c r="Y48" i="6"/>
  <c r="Z48" i="6" s="1"/>
  <c r="B80" i="6" s="1"/>
  <c r="Y63" i="6"/>
  <c r="Z63" i="6" s="1"/>
  <c r="B95" i="6" s="1"/>
  <c r="Y60" i="6"/>
  <c r="Z60" i="6" s="1"/>
  <c r="B92" i="6" s="1"/>
  <c r="Y66" i="6"/>
  <c r="Z66" i="6" s="1"/>
  <c r="B98" i="6" s="1"/>
  <c r="Y56" i="6"/>
  <c r="Z56" i="6" s="1"/>
  <c r="B88" i="6" s="1"/>
  <c r="Y57" i="6"/>
  <c r="Z57" i="6" s="1"/>
  <c r="B89" i="6" s="1"/>
  <c r="AA50" i="7"/>
  <c r="AA60" i="7"/>
  <c r="AA63" i="7"/>
  <c r="Z2" i="8"/>
  <c r="AA72" i="7" l="1"/>
  <c r="AB64" i="7" s="1"/>
  <c r="Z73" i="6"/>
  <c r="AA64" i="6" s="1"/>
  <c r="AB2" i="8"/>
  <c r="D12" i="9" s="1"/>
  <c r="Z29" i="8"/>
  <c r="Z16" i="8"/>
  <c r="Z18" i="8"/>
  <c r="Z4" i="8"/>
  <c r="Z19" i="8"/>
  <c r="Z20" i="8"/>
  <c r="Z12" i="8"/>
  <c r="Z22" i="8"/>
  <c r="Z13" i="8"/>
  <c r="Z15" i="8"/>
  <c r="Z5" i="8"/>
  <c r="Z7" i="8"/>
  <c r="Z24" i="8"/>
  <c r="Z8" i="8"/>
  <c r="Z11" i="8"/>
  <c r="Z3" i="8"/>
  <c r="Z25" i="8"/>
  <c r="Z10" i="8"/>
  <c r="Z23" i="8"/>
  <c r="Z14" i="8"/>
  <c r="Z27" i="8"/>
  <c r="Z26" i="8"/>
  <c r="Z9" i="8"/>
  <c r="Z28" i="8"/>
  <c r="Z17" i="8"/>
  <c r="Z6" i="8"/>
  <c r="Z21" i="8"/>
  <c r="AB21" i="8" s="1"/>
  <c r="D8" i="9" s="1"/>
  <c r="AE3" i="8" l="1"/>
  <c r="AD3" i="8"/>
  <c r="AA45" i="6"/>
  <c r="AA49" i="6"/>
  <c r="AA52" i="6"/>
  <c r="C84" i="6" s="1"/>
  <c r="AA63" i="6"/>
  <c r="AA67" i="6"/>
  <c r="AA55" i="6"/>
  <c r="AA58" i="6"/>
  <c r="AA66" i="6"/>
  <c r="AA71" i="6"/>
  <c r="AA68" i="6"/>
  <c r="AA54" i="6"/>
  <c r="C86" i="6" s="1"/>
  <c r="AA46" i="6"/>
  <c r="AA70" i="6"/>
  <c r="AA57" i="6"/>
  <c r="AA61" i="6"/>
  <c r="AA56" i="6"/>
  <c r="AA65" i="6"/>
  <c r="AA60" i="6"/>
  <c r="AA53" i="6"/>
  <c r="AA48" i="6"/>
  <c r="AA44" i="6"/>
  <c r="AA59" i="6"/>
  <c r="AA47" i="6"/>
  <c r="AA50" i="6"/>
  <c r="AA51" i="6"/>
  <c r="AA62" i="6"/>
  <c r="AA69" i="6"/>
  <c r="AB52" i="7"/>
  <c r="AB58" i="7"/>
  <c r="AB57" i="7"/>
  <c r="AB65" i="7"/>
  <c r="AB53" i="7"/>
  <c r="AB56" i="7"/>
  <c r="AB63" i="7"/>
  <c r="AB67" i="7"/>
  <c r="AB62" i="7"/>
  <c r="C99" i="6"/>
  <c r="AB68" i="7"/>
  <c r="AB69" i="7"/>
  <c r="AB70" i="7"/>
  <c r="AB49" i="7"/>
  <c r="AB46" i="7"/>
  <c r="AB47" i="7"/>
  <c r="AB45" i="7"/>
  <c r="AB44" i="7"/>
  <c r="AB59" i="7"/>
  <c r="AB61" i="7"/>
  <c r="AB48" i="7"/>
  <c r="AB43" i="7"/>
  <c r="AB50" i="7"/>
  <c r="AB54" i="7"/>
  <c r="AB51" i="7"/>
  <c r="AB60" i="7"/>
  <c r="AB66" i="7"/>
  <c r="AB55" i="7"/>
  <c r="C96" i="6"/>
  <c r="AC2" i="8"/>
  <c r="AB17" i="8"/>
  <c r="D29" i="9" s="1"/>
  <c r="AC17" i="8"/>
  <c r="AB25" i="8"/>
  <c r="D21" i="9" s="1"/>
  <c r="AC25" i="8"/>
  <c r="AB13" i="8"/>
  <c r="D4" i="9" s="1"/>
  <c r="AC13" i="8"/>
  <c r="AC21" i="8"/>
  <c r="AB14" i="8"/>
  <c r="D24" i="9" s="1"/>
  <c r="AC14" i="8"/>
  <c r="AB22" i="8"/>
  <c r="D9" i="9" s="1"/>
  <c r="AC22" i="8"/>
  <c r="AB29" i="8"/>
  <c r="D5" i="9" s="1"/>
  <c r="AC29" i="8"/>
  <c r="AB11" i="8"/>
  <c r="D3" i="9" s="1"/>
  <c r="AC11" i="8"/>
  <c r="AB19" i="8"/>
  <c r="D28" i="9" s="1"/>
  <c r="AC19" i="8"/>
  <c r="AB27" i="8"/>
  <c r="D11" i="9" s="1"/>
  <c r="AC27" i="8"/>
  <c r="AB24" i="8"/>
  <c r="D10" i="9" s="1"/>
  <c r="AC24" i="8"/>
  <c r="AB18" i="8"/>
  <c r="D16" i="9" s="1"/>
  <c r="AC18" i="8"/>
  <c r="AB28" i="8"/>
  <c r="D20" i="9" s="1"/>
  <c r="AC28" i="8"/>
  <c r="AB3" i="8"/>
  <c r="D25" i="9" s="1"/>
  <c r="AC3" i="8"/>
  <c r="AB7" i="8"/>
  <c r="D13" i="9" s="1"/>
  <c r="AC7" i="8"/>
  <c r="AB20" i="8"/>
  <c r="D2" i="9" s="1"/>
  <c r="AC20" i="8"/>
  <c r="AB16" i="8"/>
  <c r="D18" i="9" s="1"/>
  <c r="AC16" i="8"/>
  <c r="AB9" i="8"/>
  <c r="D15" i="9" s="1"/>
  <c r="AC9" i="8"/>
  <c r="AB23" i="8"/>
  <c r="D17" i="9" s="1"/>
  <c r="AC23" i="8"/>
  <c r="AB5" i="8"/>
  <c r="D19" i="9" s="1"/>
  <c r="AC5" i="8"/>
  <c r="AB12" i="8"/>
  <c r="D22" i="9" s="1"/>
  <c r="AC12" i="8"/>
  <c r="AB6" i="8"/>
  <c r="D26" i="9" s="1"/>
  <c r="AC6" i="8"/>
  <c r="AB26" i="8"/>
  <c r="D7" i="9" s="1"/>
  <c r="AC26" i="8"/>
  <c r="AB10" i="8"/>
  <c r="D6" i="9" s="1"/>
  <c r="AC10" i="8"/>
  <c r="AB8" i="8"/>
  <c r="D23" i="9" s="1"/>
  <c r="AC8" i="8"/>
  <c r="AB15" i="8"/>
  <c r="D27" i="9" s="1"/>
  <c r="AC15" i="8"/>
  <c r="AB4" i="8"/>
  <c r="D14" i="9" s="1"/>
  <c r="AC4" i="8"/>
  <c r="J2" i="9" l="1"/>
  <c r="I2" i="9"/>
  <c r="C81" i="6"/>
  <c r="C87" i="6"/>
  <c r="C77" i="6"/>
  <c r="C89" i="6"/>
  <c r="C92" i="6"/>
  <c r="C100" i="6"/>
  <c r="AA74" i="6"/>
  <c r="AB64" i="6" s="1"/>
  <c r="D96" i="6" s="1"/>
  <c r="H20" i="9" s="1"/>
  <c r="C91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B73" i="7"/>
  <c r="AC43" i="7" s="1"/>
  <c r="B77" i="7" s="1"/>
  <c r="F8" i="9" s="1"/>
  <c r="L2" i="9" l="1"/>
  <c r="K2" i="9"/>
  <c r="AB54" i="6"/>
  <c r="D86" i="6" s="1"/>
  <c r="H21" i="9" s="1"/>
  <c r="AB69" i="6"/>
  <c r="D101" i="6" s="1"/>
  <c r="H19" i="9" s="1"/>
  <c r="AB62" i="6"/>
  <c r="D94" i="6" s="1"/>
  <c r="H9" i="9" s="1"/>
  <c r="AB56" i="6"/>
  <c r="D88" i="6" s="1"/>
  <c r="H12" i="9" s="1"/>
  <c r="AB70" i="6"/>
  <c r="D102" i="6" s="1"/>
  <c r="H13" i="9" s="1"/>
  <c r="AB61" i="6"/>
  <c r="D93" i="6" s="1"/>
  <c r="H29" i="9" s="1"/>
  <c r="AB63" i="6"/>
  <c r="D95" i="6" s="1"/>
  <c r="H14" i="9" s="1"/>
  <c r="AB48" i="6"/>
  <c r="D80" i="6" s="1"/>
  <c r="H28" i="9" s="1"/>
  <c r="AB65" i="6"/>
  <c r="D97" i="6" s="1"/>
  <c r="H24" i="9" s="1"/>
  <c r="AB52" i="6"/>
  <c r="D84" i="6" s="1"/>
  <c r="H3" i="9" s="1"/>
  <c r="AB53" i="6"/>
  <c r="D85" i="6" s="1"/>
  <c r="H6" i="9" s="1"/>
  <c r="AB49" i="6"/>
  <c r="D81" i="6" s="1"/>
  <c r="H5" i="9" s="1"/>
  <c r="AB66" i="6"/>
  <c r="D98" i="6" s="1"/>
  <c r="H11" i="9" s="1"/>
  <c r="AB68" i="6"/>
  <c r="D100" i="6" s="1"/>
  <c r="H2" i="9" s="1"/>
  <c r="AB51" i="6"/>
  <c r="D83" i="6" s="1"/>
  <c r="H18" i="9" s="1"/>
  <c r="AB47" i="6"/>
  <c r="D79" i="6" s="1"/>
  <c r="H15" i="9" s="1"/>
  <c r="AB60" i="6"/>
  <c r="D92" i="6" s="1"/>
  <c r="H16" i="9" s="1"/>
  <c r="AB46" i="6"/>
  <c r="D78" i="6" s="1"/>
  <c r="H25" i="9" s="1"/>
  <c r="AB67" i="6"/>
  <c r="D99" i="6" s="1"/>
  <c r="H4" i="9" s="1"/>
  <c r="AB57" i="6"/>
  <c r="D89" i="6" s="1"/>
  <c r="H26" i="9" s="1"/>
  <c r="AB50" i="6"/>
  <c r="D82" i="6" s="1"/>
  <c r="H17" i="9" s="1"/>
  <c r="AB45" i="6"/>
  <c r="D77" i="6" s="1"/>
  <c r="H22" i="9" s="1"/>
  <c r="AB71" i="6"/>
  <c r="D103" i="6" s="1"/>
  <c r="H7" i="9" s="1"/>
  <c r="AB55" i="6"/>
  <c r="D87" i="6" s="1"/>
  <c r="H8" i="9" s="1"/>
  <c r="AB59" i="6"/>
  <c r="D91" i="6" s="1"/>
  <c r="H23" i="9" s="1"/>
  <c r="AB58" i="6"/>
  <c r="D90" i="6" s="1"/>
  <c r="H27" i="9" s="1"/>
  <c r="AB44" i="6"/>
  <c r="D76" i="6" s="1"/>
  <c r="H10" i="9" s="1"/>
  <c r="AC49" i="7"/>
  <c r="B83" i="7" s="1"/>
  <c r="F20" i="9" s="1"/>
  <c r="AC67" i="7"/>
  <c r="B101" i="7" s="1"/>
  <c r="F14" i="9" s="1"/>
  <c r="AC70" i="7"/>
  <c r="B104" i="7" s="1"/>
  <c r="F9" i="9" s="1"/>
  <c r="AC59" i="7"/>
  <c r="B93" i="7" s="1"/>
  <c r="F24" i="9" s="1"/>
  <c r="AC63" i="7"/>
  <c r="B97" i="7" s="1"/>
  <c r="F19" i="9" s="1"/>
  <c r="AC53" i="7"/>
  <c r="B87" i="7" s="1"/>
  <c r="F16" i="9" s="1"/>
  <c r="AC55" i="7"/>
  <c r="B89" i="7" s="1"/>
  <c r="F12" i="9" s="1"/>
  <c r="AC47" i="7"/>
  <c r="B81" i="7" s="1"/>
  <c r="F17" i="9" s="1"/>
  <c r="AC58" i="7"/>
  <c r="B92" i="7" s="1"/>
  <c r="F29" i="9" s="1"/>
  <c r="AC50" i="7"/>
  <c r="B84" i="7" s="1"/>
  <c r="F25" i="9" s="1"/>
  <c r="AC56" i="7"/>
  <c r="B90" i="7" s="1"/>
  <c r="F27" i="9" s="1"/>
  <c r="AC62" i="7"/>
  <c r="B96" i="7" s="1"/>
  <c r="F3" i="9" s="1"/>
  <c r="AC69" i="7"/>
  <c r="B103" i="7" s="1"/>
  <c r="F5" i="9" s="1"/>
  <c r="AC45" i="7"/>
  <c r="B79" i="7" s="1"/>
  <c r="F28" i="9" s="1"/>
  <c r="AC65" i="7"/>
  <c r="B99" i="7" s="1"/>
  <c r="F10" i="9" s="1"/>
  <c r="AC52" i="7"/>
  <c r="B86" i="7" s="1"/>
  <c r="F4" i="9" s="1"/>
  <c r="AC66" i="7"/>
  <c r="B100" i="7" s="1"/>
  <c r="F21" i="9" s="1"/>
  <c r="AC68" i="7"/>
  <c r="B102" i="7" s="1"/>
  <c r="F13" i="9" s="1"/>
  <c r="AC44" i="7"/>
  <c r="B78" i="7" s="1"/>
  <c r="F22" i="9" s="1"/>
  <c r="AC64" i="7"/>
  <c r="B98" i="7" s="1"/>
  <c r="F15" i="9" s="1"/>
  <c r="AC51" i="7"/>
  <c r="B85" i="7" s="1"/>
  <c r="F7" i="9" s="1"/>
  <c r="AC54" i="7"/>
  <c r="B88" i="7" s="1"/>
  <c r="F6" i="9" s="1"/>
  <c r="AC46" i="7"/>
  <c r="B80" i="7" s="1"/>
  <c r="F23" i="9" s="1"/>
  <c r="AC57" i="7"/>
  <c r="B91" i="7" s="1"/>
  <c r="F26" i="9" s="1"/>
  <c r="AC61" i="7"/>
  <c r="B95" i="7" s="1"/>
  <c r="F2" i="9" s="1"/>
  <c r="AC60" i="7"/>
  <c r="B94" i="7" s="1"/>
  <c r="F18" i="9" s="1"/>
  <c r="AC48" i="7"/>
  <c r="B82" i="7" s="1"/>
  <c r="F11" i="9" s="1"/>
  <c r="J4" i="9" l="1"/>
  <c r="I4" i="9"/>
  <c r="J3" i="9"/>
  <c r="I3" i="9"/>
  <c r="L3" i="9" l="1"/>
  <c r="K3" i="9"/>
  <c r="L4" i="9"/>
  <c r="K4" i="9"/>
</calcChain>
</file>

<file path=xl/sharedStrings.xml><?xml version="1.0" encoding="utf-8"?>
<sst xmlns="http://schemas.openxmlformats.org/spreadsheetml/2006/main" count="573" uniqueCount="175">
  <si>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</si>
  <si>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</si>
  <si>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</si>
  <si>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</si>
  <si>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</si>
  <si>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</si>
  <si>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</si>
  <si>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</si>
  <si>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</si>
  <si>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</si>
  <si>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</si>
  <si>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</si>
  <si>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</si>
  <si>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</si>
  <si>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</si>
  <si>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</si>
  <si>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</si>
  <si>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</si>
  <si>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</si>
  <si>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</si>
  <si>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</si>
  <si>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</si>
  <si>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</si>
  <si>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</si>
  <si>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</si>
  <si>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</si>
  <si>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</si>
  <si>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</si>
  <si>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</si>
  <si>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</si>
  <si>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</si>
  <si>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</si>
  <si>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</si>
  <si>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</si>
  <si>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</si>
  <si>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</si>
  <si>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</si>
  <si>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</si>
  <si>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</si>
  <si>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</si>
  <si>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</si>
  <si>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</si>
  <si>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</si>
  <si>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</si>
  <si>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</si>
  <si>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</si>
  <si>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</si>
  <si>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</si>
  <si>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</si>
  <si>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</si>
  <si>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</si>
  <si>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</si>
  <si>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</si>
  <si>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</si>
  <si>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</si>
  <si>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</si>
  <si>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</si>
  <si>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</si>
  <si>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</si>
  <si>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</si>
  <si>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</si>
  <si>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</si>
  <si>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</si>
  <si>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</si>
  <si>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</si>
  <si>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</si>
  <si>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</si>
  <si>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</si>
  <si>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</si>
  <si>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</si>
  <si>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</si>
  <si>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</si>
  <si>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</si>
  <si>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</si>
  <si>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</si>
  <si>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</si>
  <si>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</si>
  <si>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</si>
  <si>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</si>
  <si>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</si>
  <si>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</si>
  <si>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</si>
  <si>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</si>
  <si>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</si>
  <si>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</si>
  <si>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</si>
  <si>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</si>
  <si>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</si>
  <si>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</si>
  <si>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</si>
  <si>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</si>
  <si>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</si>
  <si>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</si>
  <si>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</si>
  <si>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</si>
  <si>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</si>
  <si>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</si>
  <si>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</si>
  <si>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</si>
  <si>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</si>
  <si>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</si>
  <si>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</si>
  <si>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</si>
  <si>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</si>
  <si>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</si>
  <si>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</si>
  <si>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</si>
  <si>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</si>
  <si>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</si>
  <si>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</si>
  <si>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</si>
  <si>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</si>
  <si>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</si>
  <si>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</si>
  <si>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</si>
  <si>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</si>
  <si>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</si>
  <si>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</si>
  <si>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</si>
  <si>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</si>
  <si>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</si>
  <si>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</si>
  <si>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</si>
  <si>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</si>
  <si>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</si>
  <si>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</si>
  <si>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</si>
  <si>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</si>
  <si>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</si>
  <si>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</si>
  <si>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</si>
  <si>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</si>
  <si>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</si>
  <si>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</si>
  <si>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</si>
  <si>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c3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</si>
  <si>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</si>
  <si>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</si>
  <si>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</si>
  <si>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</si>
  <si>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</si>
  <si>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</si>
  <si>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symbolh</t>
  </si>
  <si>
    <t>DE</t>
  </si>
  <si>
    <t>FR</t>
  </si>
  <si>
    <t>FI</t>
  </si>
  <si>
    <t>PO</t>
  </si>
  <si>
    <t>CZ</t>
  </si>
  <si>
    <t>ES</t>
  </si>
  <si>
    <t>GR</t>
  </si>
  <si>
    <t>BE</t>
  </si>
  <si>
    <t>CY</t>
  </si>
  <si>
    <t>IT</t>
  </si>
  <si>
    <t>SE</t>
  </si>
  <si>
    <t>PL</t>
  </si>
  <si>
    <t>SK</t>
  </si>
  <si>
    <t>HU</t>
  </si>
  <si>
    <t>AT</t>
  </si>
  <si>
    <t>BG</t>
  </si>
  <si>
    <t>EE</t>
  </si>
  <si>
    <t>LV</t>
  </si>
  <si>
    <t>RO</t>
  </si>
  <si>
    <t>LT</t>
  </si>
  <si>
    <t>HR</t>
  </si>
  <si>
    <t>GB</t>
  </si>
  <si>
    <t>SI</t>
  </si>
  <si>
    <t>DK</t>
  </si>
  <si>
    <t>NL</t>
  </si>
  <si>
    <t>IE</t>
  </si>
  <si>
    <t>MT</t>
  </si>
  <si>
    <t>LU</t>
  </si>
  <si>
    <t>p1</t>
  </si>
  <si>
    <t>p2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</si>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</sst>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  <font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5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164" fontId="3" fillId="0" borderId="0" xfId="0" applyNumberFormat="1" applyFont="1"/>
    <xf numFmtId="0" fontId="3" fillId="2" borderId="0" xfId="0" applyFont="1" applyFill="1"/>
    <xf numFmtId="2" fontId="6" fillId="2" borderId="0" xfId="0" applyNumberFormat="1" applyFont="1" applyFill="1"/>
    <xf numFmtId="0" fontId="7" fillId="0" borderId="0" xfId="0" applyFont="1" applyAlignment="1">
      <alignment vertical="center"/>
    </xf>
    <xf numFmtId="2" fontId="3" fillId="2" borderId="0" xfId="0" applyNumberFormat="1" applyFont="1" applyFill="1"/>
    <xf numFmtId="165" fontId="0" fillId="0" borderId="0" xfId="0" applyNumberFormat="1"/>
    <xf numFmtId="0" fontId="3" fillId="3" borderId="0" xfId="0" applyFont="1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K2">
            <v>15</v>
          </cell>
        </row>
        <row r="3">
          <cell r="K3">
            <v>13</v>
          </cell>
        </row>
        <row r="4">
          <cell r="K4">
            <v>34</v>
          </cell>
        </row>
        <row r="5">
          <cell r="K5">
            <v>37</v>
          </cell>
        </row>
        <row r="6">
          <cell r="K6">
            <v>29</v>
          </cell>
        </row>
        <row r="7">
          <cell r="K7">
            <v>14</v>
          </cell>
        </row>
        <row r="8">
          <cell r="K8">
            <v>8</v>
          </cell>
        </row>
        <row r="9">
          <cell r="K9">
            <v>18</v>
          </cell>
        </row>
        <row r="10">
          <cell r="K10">
            <v>14</v>
          </cell>
        </row>
        <row r="11">
          <cell r="K11">
            <v>13</v>
          </cell>
        </row>
        <row r="12">
          <cell r="K12">
            <v>27</v>
          </cell>
        </row>
        <row r="13">
          <cell r="K13">
            <v>27</v>
          </cell>
        </row>
        <row r="14">
          <cell r="K14">
            <v>13</v>
          </cell>
        </row>
        <row r="15">
          <cell r="K15">
            <v>13</v>
          </cell>
        </row>
        <row r="16">
          <cell r="K16">
            <v>12</v>
          </cell>
        </row>
        <row r="17">
          <cell r="K17">
            <v>27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15</v>
          </cell>
        </row>
        <row r="21">
          <cell r="K21">
            <v>20</v>
          </cell>
        </row>
        <row r="22">
          <cell r="K22">
            <v>21</v>
          </cell>
        </row>
        <row r="23">
          <cell r="K23">
            <v>23</v>
          </cell>
        </row>
        <row r="24">
          <cell r="K24">
            <v>30</v>
          </cell>
        </row>
        <row r="25">
          <cell r="K25">
            <v>38</v>
          </cell>
        </row>
        <row r="26">
          <cell r="K26">
            <v>13</v>
          </cell>
        </row>
        <row r="27">
          <cell r="K27">
            <v>21</v>
          </cell>
        </row>
        <row r="28">
          <cell r="K28">
            <v>9</v>
          </cell>
        </row>
        <row r="29">
          <cell r="K29">
            <v>19</v>
          </cell>
        </row>
      </sheetData>
      <sheetData sheetId="9">
        <row r="2">
          <cell r="D2">
            <v>42.6</v>
          </cell>
        </row>
        <row r="3">
          <cell r="D3">
            <v>24.7</v>
          </cell>
        </row>
        <row r="4">
          <cell r="D4">
            <v>41.1</v>
          </cell>
        </row>
        <row r="5">
          <cell r="D5">
            <v>45.7</v>
          </cell>
        </row>
        <row r="6">
          <cell r="D6">
            <v>22.8</v>
          </cell>
        </row>
        <row r="7">
          <cell r="D7">
            <v>37.5</v>
          </cell>
        </row>
        <row r="8">
          <cell r="D8">
            <v>18.399999999999999</v>
          </cell>
        </row>
        <row r="9">
          <cell r="D9">
            <v>57</v>
          </cell>
        </row>
        <row r="10">
          <cell r="D10">
            <v>68</v>
          </cell>
        </row>
        <row r="11">
          <cell r="D11">
            <v>30.1</v>
          </cell>
        </row>
        <row r="12">
          <cell r="D12">
            <v>31.9</v>
          </cell>
        </row>
        <row r="13">
          <cell r="D13">
            <v>28.8</v>
          </cell>
        </row>
        <row r="14">
          <cell r="D14">
            <v>13</v>
          </cell>
        </row>
        <row r="15">
          <cell r="D15">
            <v>11.9</v>
          </cell>
        </row>
        <row r="16">
          <cell r="D16">
            <v>37.9</v>
          </cell>
        </row>
        <row r="17">
          <cell r="D17">
            <v>33.9</v>
          </cell>
        </row>
        <row r="18">
          <cell r="D18">
            <v>53.9</v>
          </cell>
        </row>
        <row r="19">
          <cell r="D19">
            <v>5.2</v>
          </cell>
        </row>
        <row r="20">
          <cell r="D20">
            <v>33.799999999999997</v>
          </cell>
        </row>
        <row r="21">
          <cell r="D21">
            <v>35.700000000000003</v>
          </cell>
        </row>
        <row r="22">
          <cell r="D22">
            <v>33.5</v>
          </cell>
        </row>
        <row r="23">
          <cell r="D23">
            <v>32.6</v>
          </cell>
        </row>
        <row r="24">
          <cell r="D24">
            <v>45.1</v>
          </cell>
        </row>
        <row r="25">
          <cell r="D25">
            <v>61.1</v>
          </cell>
        </row>
        <row r="26">
          <cell r="D26">
            <v>64.2</v>
          </cell>
        </row>
        <row r="27">
          <cell r="D27">
            <v>24</v>
          </cell>
        </row>
        <row r="28">
          <cell r="D28">
            <v>11.8</v>
          </cell>
        </row>
        <row r="29">
          <cell r="D29">
            <v>33</v>
          </cell>
        </row>
      </sheetData>
      <sheetData sheetId="10">
        <row r="2">
          <cell r="C2">
            <v>834.77</v>
          </cell>
        </row>
        <row r="3">
          <cell r="C3">
            <v>47.92</v>
          </cell>
        </row>
        <row r="4">
          <cell r="C4">
            <v>578</v>
          </cell>
        </row>
        <row r="5">
          <cell r="C5">
            <v>320</v>
          </cell>
        </row>
        <row r="6">
          <cell r="C6">
            <v>26.41</v>
          </cell>
        </row>
        <row r="7">
          <cell r="C7">
            <v>751.6</v>
          </cell>
        </row>
        <row r="8">
          <cell r="C8">
            <v>123.71</v>
          </cell>
        </row>
        <row r="9">
          <cell r="C9">
            <v>553.97</v>
          </cell>
        </row>
        <row r="10">
          <cell r="C10">
            <v>4327</v>
          </cell>
        </row>
        <row r="11">
          <cell r="C11">
            <v>6179.99</v>
          </cell>
        </row>
        <row r="12">
          <cell r="C12">
            <v>197</v>
          </cell>
        </row>
        <row r="13">
          <cell r="C13">
            <v>5481.4</v>
          </cell>
        </row>
        <row r="14">
          <cell r="C14">
            <v>92</v>
          </cell>
        </row>
        <row r="15">
          <cell r="C15">
            <v>6.47</v>
          </cell>
        </row>
        <row r="16">
          <cell r="C16">
            <v>377</v>
          </cell>
        </row>
        <row r="17">
          <cell r="C17">
            <v>2</v>
          </cell>
        </row>
        <row r="18">
          <cell r="C18">
            <v>549.4</v>
          </cell>
        </row>
        <row r="19">
          <cell r="E19">
            <v>0</v>
          </cell>
        </row>
        <row r="20">
          <cell r="C20">
            <v>9264</v>
          </cell>
        </row>
        <row r="21">
          <cell r="C21">
            <v>1607.5</v>
          </cell>
        </row>
        <row r="22">
          <cell r="C22">
            <v>1070.1099999999999</v>
          </cell>
        </row>
        <row r="23">
          <cell r="C23">
            <v>538.9</v>
          </cell>
        </row>
        <row r="24">
          <cell r="C24">
            <v>853.7</v>
          </cell>
        </row>
        <row r="25">
          <cell r="C25">
            <v>278</v>
          </cell>
        </row>
        <row r="26">
          <cell r="C26">
            <v>2245.0300000000002</v>
          </cell>
        </row>
        <row r="27">
          <cell r="C27">
            <v>874.37</v>
          </cell>
        </row>
        <row r="28">
          <cell r="C28">
            <v>290</v>
          </cell>
        </row>
        <row r="29">
          <cell r="C29">
            <v>4705.63</v>
          </cell>
        </row>
      </sheetData>
      <sheetData sheetId="11">
        <row r="2">
          <cell r="D2">
            <v>1.7</v>
          </cell>
        </row>
        <row r="3">
          <cell r="D3">
            <v>1.5</v>
          </cell>
        </row>
        <row r="4">
          <cell r="D4">
            <v>1</v>
          </cell>
        </row>
        <row r="5">
          <cell r="D5">
            <v>1.1000000000000001</v>
          </cell>
        </row>
        <row r="6">
          <cell r="D6">
            <v>0.5</v>
          </cell>
        </row>
        <row r="7">
          <cell r="D7">
            <v>1.4</v>
          </cell>
        </row>
        <row r="8">
          <cell r="D8">
            <v>1.5</v>
          </cell>
        </row>
        <row r="9">
          <cell r="D9">
            <v>4.8</v>
          </cell>
        </row>
        <row r="10">
          <cell r="D10">
            <v>10</v>
          </cell>
        </row>
        <row r="11">
          <cell r="D11">
            <v>1.4</v>
          </cell>
        </row>
        <row r="12">
          <cell r="D12">
            <v>1.2</v>
          </cell>
        </row>
        <row r="13">
          <cell r="D13">
            <v>0.9</v>
          </cell>
        </row>
        <row r="14">
          <cell r="D14">
            <v>10.4</v>
          </cell>
        </row>
        <row r="15">
          <cell r="D15">
            <v>2.4</v>
          </cell>
        </row>
        <row r="16">
          <cell r="D16">
            <v>2</v>
          </cell>
        </row>
        <row r="17">
          <cell r="D17">
            <v>0.3</v>
          </cell>
        </row>
        <row r="18">
          <cell r="D18">
            <v>2.2000000000000002</v>
          </cell>
        </row>
        <row r="19">
          <cell r="D19">
            <v>1.3</v>
          </cell>
        </row>
        <row r="20">
          <cell r="D20">
            <v>1.8</v>
          </cell>
        </row>
        <row r="21">
          <cell r="D21">
            <v>1.7</v>
          </cell>
        </row>
        <row r="22">
          <cell r="D22">
            <v>1.4</v>
          </cell>
        </row>
        <row r="23">
          <cell r="D23">
            <v>1.5</v>
          </cell>
        </row>
        <row r="24">
          <cell r="D24">
            <v>1.1000000000000001</v>
          </cell>
        </row>
        <row r="25">
          <cell r="D25">
            <v>0.8</v>
          </cell>
        </row>
        <row r="26">
          <cell r="D26">
            <v>8.9</v>
          </cell>
        </row>
        <row r="27">
          <cell r="D27">
            <v>2.1</v>
          </cell>
        </row>
        <row r="28">
          <cell r="D28">
            <v>1.6</v>
          </cell>
        </row>
        <row r="29">
          <cell r="D29">
            <v>1.8</v>
          </cell>
        </row>
      </sheetData>
      <sheetData sheetId="12">
        <row r="2">
          <cell r="I2">
            <v>128.4</v>
          </cell>
          <cell r="K2">
            <v>131.4</v>
          </cell>
        </row>
        <row r="3">
          <cell r="K3">
            <v>129.5</v>
          </cell>
        </row>
        <row r="4">
          <cell r="K4">
            <v>111.5</v>
          </cell>
        </row>
        <row r="5">
          <cell r="K5">
            <v>104</v>
          </cell>
        </row>
        <row r="6">
          <cell r="K6">
            <v>174.4</v>
          </cell>
        </row>
        <row r="7">
          <cell r="K7">
            <v>159.80000000000001</v>
          </cell>
        </row>
        <row r="8">
          <cell r="K8">
            <v>122.7</v>
          </cell>
        </row>
        <row r="9">
          <cell r="K9">
            <v>104.4</v>
          </cell>
        </row>
        <row r="10">
          <cell r="K10">
            <v>123.3</v>
          </cell>
        </row>
        <row r="11">
          <cell r="K11">
            <v>142.4</v>
          </cell>
        </row>
        <row r="12">
          <cell r="K12">
            <v>114.9</v>
          </cell>
        </row>
        <row r="13">
          <cell r="K13">
            <v>209.3</v>
          </cell>
        </row>
        <row r="14">
          <cell r="K14">
            <v>127.1</v>
          </cell>
        </row>
        <row r="15">
          <cell r="K15">
            <v>253.3</v>
          </cell>
        </row>
        <row r="16">
          <cell r="K16">
            <v>123.5</v>
          </cell>
        </row>
        <row r="17">
          <cell r="K17">
            <v>123.5</v>
          </cell>
        </row>
        <row r="18">
          <cell r="K18">
            <v>141.4</v>
          </cell>
        </row>
        <row r="19">
          <cell r="K19">
            <v>92.2</v>
          </cell>
        </row>
        <row r="20">
          <cell r="K20">
            <v>131.9</v>
          </cell>
        </row>
        <row r="21">
          <cell r="K21">
            <v>143</v>
          </cell>
        </row>
        <row r="22">
          <cell r="K22">
            <v>132.80000000000001</v>
          </cell>
        </row>
        <row r="23">
          <cell r="K23">
            <v>55.7</v>
          </cell>
        </row>
        <row r="24">
          <cell r="K24">
            <v>144.4</v>
          </cell>
        </row>
        <row r="25">
          <cell r="K25">
            <v>165.4</v>
          </cell>
        </row>
        <row r="26">
          <cell r="K26">
            <v>109.1</v>
          </cell>
        </row>
        <row r="27">
          <cell r="K27">
            <v>130.19999999999999</v>
          </cell>
        </row>
        <row r="28">
          <cell r="K28">
            <v>164.7</v>
          </cell>
        </row>
        <row r="29">
          <cell r="K29">
            <v>187.9</v>
          </cell>
        </row>
      </sheetData>
      <sheetData sheetId="13">
        <row r="2">
          <cell r="B2">
            <v>434</v>
          </cell>
          <cell r="K2">
            <v>365</v>
          </cell>
        </row>
        <row r="3">
          <cell r="N3">
            <v>231.76190476190476</v>
          </cell>
        </row>
        <row r="4">
          <cell r="K4">
            <v>24</v>
          </cell>
        </row>
        <row r="5">
          <cell r="K5">
            <v>497</v>
          </cell>
        </row>
        <row r="6">
          <cell r="K6">
            <v>192</v>
          </cell>
        </row>
        <row r="7">
          <cell r="K7">
            <v>9</v>
          </cell>
        </row>
        <row r="8">
          <cell r="N8">
            <v>231.76190476190476</v>
          </cell>
        </row>
        <row r="9">
          <cell r="K9">
            <v>251</v>
          </cell>
        </row>
        <row r="10">
          <cell r="N10">
            <v>231.76190476190476</v>
          </cell>
        </row>
        <row r="11">
          <cell r="K11">
            <v>902</v>
          </cell>
        </row>
        <row r="12">
          <cell r="K12">
            <v>235</v>
          </cell>
        </row>
        <row r="13">
          <cell r="K13">
            <v>64</v>
          </cell>
        </row>
        <row r="14">
          <cell r="K14">
            <v>2</v>
          </cell>
        </row>
        <row r="15">
          <cell r="K15">
            <v>71</v>
          </cell>
        </row>
        <row r="16">
          <cell r="K16">
            <v>81</v>
          </cell>
        </row>
        <row r="17">
          <cell r="K17">
            <v>72</v>
          </cell>
        </row>
        <row r="18">
          <cell r="K18">
            <v>1</v>
          </cell>
        </row>
        <row r="19">
          <cell r="N19">
            <v>231.76190476190473</v>
          </cell>
        </row>
        <row r="20">
          <cell r="K20">
            <v>869</v>
          </cell>
        </row>
        <row r="21">
          <cell r="N21">
            <v>231.76190476190473</v>
          </cell>
        </row>
        <row r="22">
          <cell r="K22">
            <v>187</v>
          </cell>
        </row>
        <row r="23">
          <cell r="K23">
            <v>185</v>
          </cell>
        </row>
        <row r="24">
          <cell r="K24">
            <v>0</v>
          </cell>
        </row>
        <row r="25">
          <cell r="K25">
            <v>5</v>
          </cell>
        </row>
        <row r="26">
          <cell r="K26">
            <v>153</v>
          </cell>
        </row>
        <row r="27">
          <cell r="K27">
            <v>702</v>
          </cell>
        </row>
        <row r="28">
          <cell r="N28">
            <v>231.76190476190473</v>
          </cell>
        </row>
        <row r="29">
          <cell r="K29">
            <v>203</v>
          </cell>
        </row>
      </sheetData>
      <sheetData sheetId="14"/>
      <sheetData sheetId="15">
        <row r="2">
          <cell r="B2">
            <v>72.7</v>
          </cell>
          <cell r="K2">
            <v>60.5</v>
          </cell>
        </row>
        <row r="3">
          <cell r="K3">
            <v>84.3</v>
          </cell>
        </row>
        <row r="4">
          <cell r="K4">
            <v>35.4</v>
          </cell>
        </row>
        <row r="5">
          <cell r="K5">
            <v>48.3</v>
          </cell>
        </row>
        <row r="6">
          <cell r="K6">
            <v>97.7</v>
          </cell>
        </row>
        <row r="7">
          <cell r="K7">
            <v>32.1</v>
          </cell>
        </row>
        <row r="8">
          <cell r="K8">
            <v>13.4</v>
          </cell>
        </row>
        <row r="9">
          <cell r="K9">
            <v>7.3</v>
          </cell>
        </row>
        <row r="10">
          <cell r="K10">
            <v>47.4</v>
          </cell>
        </row>
        <row r="11">
          <cell r="K11">
            <v>45.7</v>
          </cell>
        </row>
        <row r="12">
          <cell r="K12">
            <v>71.7</v>
          </cell>
        </row>
        <row r="13">
          <cell r="K13">
            <v>73.3</v>
          </cell>
        </row>
        <row r="14">
          <cell r="K14">
            <v>51.4</v>
          </cell>
        </row>
        <row r="15">
          <cell r="K15">
            <v>88.6</v>
          </cell>
        </row>
        <row r="16">
          <cell r="K16">
            <v>78.400000000000006</v>
          </cell>
        </row>
        <row r="17">
          <cell r="K17">
            <v>95.9</v>
          </cell>
        </row>
        <row r="18">
          <cell r="K18">
            <v>51.2</v>
          </cell>
        </row>
        <row r="19">
          <cell r="K19">
            <v>97.3</v>
          </cell>
        </row>
        <row r="20">
          <cell r="K20">
            <v>61.9</v>
          </cell>
        </row>
        <row r="21">
          <cell r="K21">
            <v>29.2</v>
          </cell>
        </row>
        <row r="22">
          <cell r="K22">
            <v>77.3</v>
          </cell>
        </row>
        <row r="23">
          <cell r="K23">
            <v>17.100000000000001</v>
          </cell>
        </row>
        <row r="24">
          <cell r="K24">
            <v>58.7</v>
          </cell>
        </row>
        <row r="25">
          <cell r="K25">
            <v>48.8</v>
          </cell>
        </row>
        <row r="26">
          <cell r="K26">
            <v>30</v>
          </cell>
        </row>
        <row r="27">
          <cell r="K27">
            <v>53.3</v>
          </cell>
        </row>
        <row r="28">
          <cell r="K28">
            <v>37.299999999999997</v>
          </cell>
        </row>
        <row r="29">
          <cell r="K29">
            <v>77.099999999999994</v>
          </cell>
        </row>
      </sheetData>
      <sheetData sheetId="16">
        <row r="2">
          <cell r="B2">
            <v>97.8</v>
          </cell>
          <cell r="K2">
            <v>83.8</v>
          </cell>
        </row>
        <row r="3">
          <cell r="K3">
            <v>88.8</v>
          </cell>
        </row>
        <row r="4">
          <cell r="K4">
            <v>111.7</v>
          </cell>
        </row>
        <row r="5">
          <cell r="K5">
            <v>90.1</v>
          </cell>
        </row>
        <row r="6">
          <cell r="K6">
            <v>101.6</v>
          </cell>
        </row>
        <row r="7">
          <cell r="K7">
            <v>79.3</v>
          </cell>
        </row>
        <row r="8">
          <cell r="K8">
            <v>75.8</v>
          </cell>
        </row>
        <row r="9">
          <cell r="K9">
            <v>83.7</v>
          </cell>
        </row>
        <row r="10">
          <cell r="K10">
            <v>74</v>
          </cell>
        </row>
        <row r="11">
          <cell r="K11">
            <v>82.9</v>
          </cell>
        </row>
        <row r="12">
          <cell r="K12">
            <v>85</v>
          </cell>
        </row>
        <row r="13">
          <cell r="K13">
            <v>89.3</v>
          </cell>
        </row>
        <row r="14">
          <cell r="K14">
            <v>97.2</v>
          </cell>
        </row>
        <row r="15">
          <cell r="K15">
            <v>87.4</v>
          </cell>
        </row>
        <row r="16">
          <cell r="K16">
            <v>104.5</v>
          </cell>
        </row>
        <row r="17">
          <cell r="K17">
            <v>96.1</v>
          </cell>
        </row>
        <row r="18">
          <cell r="K18">
            <v>86.6</v>
          </cell>
        </row>
        <row r="19">
          <cell r="K19">
            <v>72.5</v>
          </cell>
        </row>
        <row r="20">
          <cell r="K20">
            <v>96.2</v>
          </cell>
        </row>
        <row r="21">
          <cell r="K21">
            <v>91.4</v>
          </cell>
        </row>
        <row r="22">
          <cell r="K22">
            <v>87.3</v>
          </cell>
        </row>
        <row r="23">
          <cell r="K23">
            <v>91.3</v>
          </cell>
        </row>
        <row r="24">
          <cell r="K24">
            <v>83.8</v>
          </cell>
        </row>
        <row r="25">
          <cell r="K25">
            <v>86.3</v>
          </cell>
        </row>
        <row r="26">
          <cell r="K26">
            <v>83.7</v>
          </cell>
        </row>
        <row r="27">
          <cell r="K27">
            <v>79.599999999999994</v>
          </cell>
        </row>
        <row r="28">
          <cell r="K28">
            <v>88.2</v>
          </cell>
        </row>
        <row r="29">
          <cell r="K29">
            <v>85.7</v>
          </cell>
        </row>
      </sheetData>
      <sheetData sheetId="17">
        <row r="2">
          <cell r="B2" t="str">
            <v>:</v>
          </cell>
          <cell r="K2">
            <v>1.7</v>
          </cell>
        </row>
        <row r="3">
          <cell r="K3">
            <v>3.8</v>
          </cell>
        </row>
        <row r="4">
          <cell r="K4">
            <v>19.8</v>
          </cell>
        </row>
        <row r="5">
          <cell r="K5">
            <v>3.6</v>
          </cell>
        </row>
        <row r="6">
          <cell r="K6">
            <v>15.5</v>
          </cell>
        </row>
        <row r="7">
          <cell r="K7">
            <v>11.7</v>
          </cell>
        </row>
        <row r="8">
          <cell r="K8">
            <v>1.9</v>
          </cell>
        </row>
        <row r="9">
          <cell r="K9">
            <v>24.2</v>
          </cell>
        </row>
        <row r="10">
          <cell r="K10">
            <v>7.7</v>
          </cell>
        </row>
        <row r="11">
          <cell r="K11">
            <v>2.2999999999999998</v>
          </cell>
        </row>
        <row r="12">
          <cell r="K12">
            <v>11.1</v>
          </cell>
        </row>
        <row r="13">
          <cell r="K13">
            <v>5.9</v>
          </cell>
        </row>
        <row r="14">
          <cell r="K14">
            <v>1.8</v>
          </cell>
        </row>
        <row r="15">
          <cell r="K15">
            <v>3.8</v>
          </cell>
        </row>
        <row r="16">
          <cell r="K16">
            <v>6.3</v>
          </cell>
        </row>
        <row r="17">
          <cell r="K17">
            <v>2.2000000000000002</v>
          </cell>
        </row>
        <row r="18">
          <cell r="K18">
            <v>1.9</v>
          </cell>
        </row>
        <row r="19">
          <cell r="K19">
            <v>7.5</v>
          </cell>
        </row>
        <row r="20">
          <cell r="K20">
            <v>4.3</v>
          </cell>
        </row>
        <row r="21">
          <cell r="K21">
            <v>18.2</v>
          </cell>
        </row>
        <row r="22">
          <cell r="K22">
            <v>4.8</v>
          </cell>
        </row>
        <row r="23">
          <cell r="K23">
            <v>7.7</v>
          </cell>
        </row>
        <row r="24">
          <cell r="K24">
            <v>13.2</v>
          </cell>
        </row>
        <row r="25">
          <cell r="K25">
            <v>2.6</v>
          </cell>
        </row>
        <row r="26">
          <cell r="K26">
            <v>2</v>
          </cell>
        </row>
        <row r="27">
          <cell r="K27">
            <v>2.4</v>
          </cell>
        </row>
        <row r="28">
          <cell r="K28">
            <v>3.6</v>
          </cell>
        </row>
        <row r="29">
          <cell r="K29">
            <v>2</v>
          </cell>
        </row>
      </sheetData>
      <sheetData sheetId="18">
        <row r="2">
          <cell r="B2" t="str">
            <v>:</v>
          </cell>
          <cell r="K2">
            <v>3.6</v>
          </cell>
        </row>
        <row r="3">
          <cell r="K3">
            <v>3.3</v>
          </cell>
        </row>
        <row r="4">
          <cell r="K4">
            <v>7</v>
          </cell>
        </row>
        <row r="5">
          <cell r="K5">
            <v>6.3</v>
          </cell>
        </row>
        <row r="6">
          <cell r="K6">
            <v>2</v>
          </cell>
        </row>
        <row r="7">
          <cell r="K7">
            <v>3.3</v>
          </cell>
        </row>
        <row r="8">
          <cell r="K8">
            <v>5.3</v>
          </cell>
        </row>
        <row r="9">
          <cell r="K9">
            <v>10.6</v>
          </cell>
        </row>
        <row r="10">
          <cell r="K10">
            <v>5.9</v>
          </cell>
        </row>
        <row r="11">
          <cell r="K11">
            <v>4</v>
          </cell>
        </row>
        <row r="12">
          <cell r="K12">
            <v>5.9</v>
          </cell>
        </row>
        <row r="13">
          <cell r="K13">
            <v>3.6</v>
          </cell>
        </row>
        <row r="14">
          <cell r="K14">
            <v>1.6</v>
          </cell>
        </row>
        <row r="15">
          <cell r="K15">
            <v>5.0999999999999996</v>
          </cell>
        </row>
        <row r="16">
          <cell r="K16">
            <v>8.6</v>
          </cell>
        </row>
        <row r="17">
          <cell r="K17">
            <v>3.5</v>
          </cell>
        </row>
        <row r="18">
          <cell r="K18">
            <v>11.8</v>
          </cell>
        </row>
        <row r="19">
          <cell r="K19">
            <v>0.8</v>
          </cell>
        </row>
        <row r="20">
          <cell r="K20">
            <v>2.7</v>
          </cell>
        </row>
        <row r="21">
          <cell r="K21">
            <v>5.8</v>
          </cell>
        </row>
        <row r="22">
          <cell r="K22">
            <v>5.6</v>
          </cell>
        </row>
        <row r="23">
          <cell r="K23">
            <v>7.6</v>
          </cell>
        </row>
        <row r="24">
          <cell r="K24">
            <v>6.9</v>
          </cell>
        </row>
        <row r="25">
          <cell r="K25">
            <v>6.3</v>
          </cell>
        </row>
        <row r="26">
          <cell r="K26">
            <v>3.9</v>
          </cell>
        </row>
        <row r="27">
          <cell r="K27">
            <v>7.1</v>
          </cell>
        </row>
        <row r="28">
          <cell r="K28">
            <v>2.2000000000000002</v>
          </cell>
        </row>
        <row r="29">
          <cell r="K29">
            <v>2.9</v>
          </cell>
        </row>
      </sheetData>
      <sheetData sheetId="19">
        <row r="2">
          <cell r="B2">
            <v>18.7</v>
          </cell>
          <cell r="K2">
            <v>17.5</v>
          </cell>
        </row>
        <row r="3">
          <cell r="K3">
            <v>18</v>
          </cell>
        </row>
        <row r="4">
          <cell r="K4">
            <v>9.6999999999999993</v>
          </cell>
        </row>
        <row r="5">
          <cell r="K5">
            <v>8.3000000000000007</v>
          </cell>
        </row>
        <row r="6">
          <cell r="K6">
            <v>17.2</v>
          </cell>
        </row>
        <row r="7">
          <cell r="K7">
            <v>13.9</v>
          </cell>
        </row>
        <row r="8">
          <cell r="K8">
            <v>16.5</v>
          </cell>
        </row>
        <row r="9">
          <cell r="K9">
            <v>9.4</v>
          </cell>
        </row>
        <row r="10">
          <cell r="K10">
            <v>11.7</v>
          </cell>
        </row>
        <row r="11">
          <cell r="K11">
            <v>16.399999999999999</v>
          </cell>
        </row>
        <row r="12">
          <cell r="K12">
            <v>19.2</v>
          </cell>
        </row>
        <row r="13">
          <cell r="K13">
            <v>15.7</v>
          </cell>
        </row>
        <row r="14">
          <cell r="K14">
            <v>24.7</v>
          </cell>
        </row>
        <row r="15">
          <cell r="K15">
            <v>8</v>
          </cell>
        </row>
        <row r="16">
          <cell r="K16">
            <v>15.4</v>
          </cell>
        </row>
        <row r="17">
          <cell r="K17">
            <v>20.100000000000001</v>
          </cell>
        </row>
        <row r="18">
          <cell r="K18">
            <v>14.6</v>
          </cell>
        </row>
        <row r="19">
          <cell r="K19">
            <v>24.8</v>
          </cell>
        </row>
        <row r="20">
          <cell r="K20">
            <v>25.8</v>
          </cell>
        </row>
        <row r="21">
          <cell r="K21">
            <v>12.4</v>
          </cell>
        </row>
        <row r="22">
          <cell r="K22">
            <v>23</v>
          </cell>
        </row>
        <row r="23">
          <cell r="K23">
            <v>22.2</v>
          </cell>
        </row>
        <row r="24">
          <cell r="K24">
            <v>12.8</v>
          </cell>
        </row>
        <row r="25">
          <cell r="K25">
            <v>12.9</v>
          </cell>
        </row>
        <row r="26">
          <cell r="K26">
            <v>12.6</v>
          </cell>
        </row>
        <row r="27">
          <cell r="K27">
            <v>13.7</v>
          </cell>
        </row>
        <row r="28">
          <cell r="K28">
            <v>16.5</v>
          </cell>
        </row>
        <row r="29">
          <cell r="K29">
            <v>18.3</v>
          </cell>
        </row>
      </sheetData>
      <sheetData sheetId="20">
        <row r="2">
          <cell r="B2">
            <v>24.8</v>
          </cell>
          <cell r="K2">
            <v>20.100000000000001</v>
          </cell>
        </row>
        <row r="3">
          <cell r="K3">
            <v>12.9</v>
          </cell>
        </row>
        <row r="4">
          <cell r="K4">
            <v>21.3</v>
          </cell>
        </row>
        <row r="5">
          <cell r="K5">
            <v>9.6999999999999993</v>
          </cell>
        </row>
        <row r="6">
          <cell r="K6">
            <v>14.2</v>
          </cell>
        </row>
        <row r="7">
          <cell r="K7">
            <v>15.9</v>
          </cell>
        </row>
        <row r="8">
          <cell r="K8">
            <v>22.4</v>
          </cell>
        </row>
        <row r="9">
          <cell r="K9">
            <v>27.5</v>
          </cell>
        </row>
        <row r="10">
          <cell r="K10">
            <v>30.5</v>
          </cell>
        </row>
        <row r="11">
          <cell r="K11">
            <v>11.1</v>
          </cell>
        </row>
        <row r="12">
          <cell r="K12">
            <v>12</v>
          </cell>
        </row>
        <row r="13">
          <cell r="K13">
            <v>8.8000000000000007</v>
          </cell>
        </row>
        <row r="14">
          <cell r="K14">
            <v>11</v>
          </cell>
        </row>
        <row r="15">
          <cell r="K15">
            <v>20.8</v>
          </cell>
        </row>
        <row r="16">
          <cell r="K16">
            <v>15</v>
          </cell>
        </row>
        <row r="17">
          <cell r="K17">
            <v>23.9</v>
          </cell>
        </row>
        <row r="18">
          <cell r="K18">
            <v>21.5</v>
          </cell>
        </row>
        <row r="19">
          <cell r="K19">
            <v>14</v>
          </cell>
        </row>
        <row r="20">
          <cell r="K20">
            <v>16</v>
          </cell>
        </row>
        <row r="21">
          <cell r="K21">
            <v>16.899999999999999</v>
          </cell>
        </row>
        <row r="22">
          <cell r="K22">
            <v>15</v>
          </cell>
        </row>
        <row r="23">
          <cell r="K23">
            <v>27.2</v>
          </cell>
        </row>
        <row r="24">
          <cell r="K24">
            <v>12.7</v>
          </cell>
        </row>
        <row r="25">
          <cell r="K25">
            <v>13.3</v>
          </cell>
        </row>
        <row r="26">
          <cell r="K26">
            <v>22.6</v>
          </cell>
        </row>
        <row r="27">
          <cell r="K27">
            <v>12.7</v>
          </cell>
        </row>
        <row r="28">
          <cell r="K28">
            <v>9</v>
          </cell>
        </row>
        <row r="29">
          <cell r="K29">
            <v>8.3000000000000007</v>
          </cell>
        </row>
      </sheetData>
      <sheetData sheetId="21">
        <row r="2">
          <cell r="B2">
            <v>2</v>
          </cell>
          <cell r="K2">
            <v>2</v>
          </cell>
        </row>
        <row r="3">
          <cell r="K3">
            <v>5</v>
          </cell>
        </row>
        <row r="4">
          <cell r="K4">
            <v>-6</v>
          </cell>
        </row>
        <row r="5">
          <cell r="K5">
            <v>4</v>
          </cell>
        </row>
        <row r="6">
          <cell r="K6">
            <v>32</v>
          </cell>
        </row>
        <row r="7">
          <cell r="K7">
            <v>-1</v>
          </cell>
        </row>
        <row r="8">
          <cell r="K8">
            <v>7</v>
          </cell>
        </row>
        <row r="9">
          <cell r="N9">
            <v>-5.7777777777777777</v>
          </cell>
        </row>
        <row r="10">
          <cell r="K10">
            <v>4</v>
          </cell>
        </row>
        <row r="11">
          <cell r="K11">
            <v>0</v>
          </cell>
        </row>
        <row r="12">
          <cell r="K12">
            <v>0</v>
          </cell>
        </row>
        <row r="13">
          <cell r="N13">
            <v>0</v>
          </cell>
        </row>
        <row r="14">
          <cell r="K14">
            <v>3</v>
          </cell>
        </row>
        <row r="15">
          <cell r="K15">
            <v>5</v>
          </cell>
        </row>
        <row r="16">
          <cell r="K16">
            <v>1</v>
          </cell>
        </row>
        <row r="17">
          <cell r="K17">
            <v>4</v>
          </cell>
        </row>
        <row r="18">
          <cell r="K18">
            <v>2</v>
          </cell>
        </row>
        <row r="19">
          <cell r="K19">
            <v>30</v>
          </cell>
        </row>
        <row r="20">
          <cell r="K20">
            <v>-2</v>
          </cell>
        </row>
        <row r="21">
          <cell r="N21">
            <v>5.333333333333333</v>
          </cell>
        </row>
        <row r="22">
          <cell r="K22">
            <v>5</v>
          </cell>
        </row>
        <row r="23">
          <cell r="K23">
            <v>-1</v>
          </cell>
        </row>
        <row r="24">
          <cell r="K24">
            <v>-5</v>
          </cell>
        </row>
        <row r="25">
          <cell r="K25">
            <v>2</v>
          </cell>
        </row>
        <row r="26">
          <cell r="K26">
            <v>0</v>
          </cell>
        </row>
        <row r="27">
          <cell r="K27">
            <v>-1</v>
          </cell>
        </row>
        <row r="28">
          <cell r="N28">
            <v>-0.54545454545454541</v>
          </cell>
        </row>
        <row r="29">
          <cell r="K29">
            <v>-1</v>
          </cell>
        </row>
      </sheetData>
      <sheetData sheetId="22">
        <row r="2">
          <cell r="B2">
            <v>597</v>
          </cell>
          <cell r="K2">
            <v>560</v>
          </cell>
        </row>
        <row r="3">
          <cell r="K3">
            <v>412</v>
          </cell>
        </row>
        <row r="4">
          <cell r="K4">
            <v>419</v>
          </cell>
        </row>
        <row r="5">
          <cell r="K5">
            <v>393</v>
          </cell>
        </row>
        <row r="6">
          <cell r="K6">
            <v>638</v>
          </cell>
        </row>
        <row r="7">
          <cell r="K7">
            <v>316</v>
          </cell>
        </row>
        <row r="8">
          <cell r="K8">
            <v>789</v>
          </cell>
        </row>
        <row r="9">
          <cell r="K9">
            <v>359</v>
          </cell>
        </row>
        <row r="10">
          <cell r="K10">
            <v>500</v>
          </cell>
        </row>
        <row r="11">
          <cell r="K11">
            <v>517</v>
          </cell>
        </row>
        <row r="12">
          <cell r="K12">
            <v>488</v>
          </cell>
        </row>
        <row r="13">
          <cell r="K13">
            <v>456</v>
          </cell>
        </row>
        <row r="14">
          <cell r="K14">
            <v>523</v>
          </cell>
        </row>
        <row r="15">
          <cell r="N15">
            <v>655.77777777777783</v>
          </cell>
        </row>
        <row r="16">
          <cell r="K16">
            <v>448</v>
          </cell>
        </row>
        <row r="17">
          <cell r="K17">
            <v>607</v>
          </cell>
        </row>
        <row r="18">
          <cell r="K18">
            <v>404</v>
          </cell>
        </row>
        <row r="19">
          <cell r="K19">
            <v>606</v>
          </cell>
        </row>
        <row r="20">
          <cell r="K20">
            <v>632</v>
          </cell>
        </row>
        <row r="21">
          <cell r="K21">
            <v>286</v>
          </cell>
        </row>
        <row r="22">
          <cell r="K22">
            <v>460</v>
          </cell>
        </row>
        <row r="23">
          <cell r="K23">
            <v>247</v>
          </cell>
        </row>
        <row r="24">
          <cell r="K24">
            <v>329</v>
          </cell>
        </row>
        <row r="25">
          <cell r="K25">
            <v>449</v>
          </cell>
        </row>
        <row r="26">
          <cell r="K26">
            <v>447</v>
          </cell>
        </row>
        <row r="27">
          <cell r="K27">
            <v>377</v>
          </cell>
        </row>
        <row r="28">
          <cell r="K28">
            <v>483</v>
          </cell>
        </row>
        <row r="29">
          <cell r="K29">
            <v>486</v>
          </cell>
        </row>
      </sheetData>
      <sheetData sheetId="23">
        <row r="2">
          <cell r="B2">
            <v>25.4</v>
          </cell>
          <cell r="K2">
            <v>32.799999999999997</v>
          </cell>
        </row>
        <row r="3">
          <cell r="K3">
            <v>7.9</v>
          </cell>
        </row>
        <row r="4">
          <cell r="K4">
            <v>18.2</v>
          </cell>
        </row>
        <row r="5">
          <cell r="K5">
            <v>29</v>
          </cell>
        </row>
        <row r="6">
          <cell r="K6">
            <v>9.4</v>
          </cell>
        </row>
        <row r="7">
          <cell r="K7">
            <v>15</v>
          </cell>
        </row>
        <row r="8">
          <cell r="K8">
            <v>31</v>
          </cell>
        </row>
        <row r="9">
          <cell r="K9">
            <v>28.6</v>
          </cell>
        </row>
        <row r="10">
          <cell r="K10">
            <v>39.200000000000003</v>
          </cell>
        </row>
        <row r="11">
          <cell r="K11">
            <v>15.1</v>
          </cell>
        </row>
        <row r="12">
          <cell r="K12">
            <v>15.3</v>
          </cell>
        </row>
        <row r="13">
          <cell r="K13">
            <v>16.2</v>
          </cell>
        </row>
        <row r="14">
          <cell r="K14">
            <v>5.8</v>
          </cell>
        </row>
        <row r="15">
          <cell r="K15">
            <v>9.1999999999999993</v>
          </cell>
        </row>
        <row r="16">
          <cell r="K16">
            <v>25.8</v>
          </cell>
        </row>
        <row r="17">
          <cell r="K17">
            <v>5</v>
          </cell>
        </row>
        <row r="18">
          <cell r="K18">
            <v>37.6</v>
          </cell>
        </row>
        <row r="19">
          <cell r="K19">
            <v>5</v>
          </cell>
        </row>
        <row r="20">
          <cell r="K20">
            <v>14.6</v>
          </cell>
        </row>
        <row r="21">
          <cell r="K21">
            <v>11.7</v>
          </cell>
        </row>
        <row r="22">
          <cell r="K22">
            <v>28</v>
          </cell>
        </row>
        <row r="23">
          <cell r="K23">
            <v>24.8</v>
          </cell>
        </row>
        <row r="24">
          <cell r="K24">
            <v>12.9</v>
          </cell>
        </row>
        <row r="25">
          <cell r="K25">
            <v>21.9</v>
          </cell>
        </row>
        <row r="26">
          <cell r="K26">
            <v>53.8</v>
          </cell>
        </row>
        <row r="27">
          <cell r="K27">
            <v>14.4</v>
          </cell>
        </row>
        <row r="28">
          <cell r="K28">
            <v>8.5</v>
          </cell>
        </row>
        <row r="29">
          <cell r="K29">
            <v>17.5</v>
          </cell>
        </row>
      </sheetData>
      <sheetData sheetId="24">
        <row r="2">
          <cell r="B2">
            <v>13</v>
          </cell>
          <cell r="K2">
            <v>28.7</v>
          </cell>
        </row>
        <row r="3">
          <cell r="K3">
            <v>12.1</v>
          </cell>
        </row>
        <row r="4">
          <cell r="K4">
            <v>38.6</v>
          </cell>
        </row>
        <row r="5">
          <cell r="K5">
            <v>35.1</v>
          </cell>
        </row>
        <row r="6">
          <cell r="K6">
            <v>257</v>
          </cell>
        </row>
        <row r="7">
          <cell r="K7">
            <v>8.4</v>
          </cell>
        </row>
        <row r="8">
          <cell r="K8">
            <v>4.3</v>
          </cell>
        </row>
        <row r="9">
          <cell r="K9">
            <v>13.1</v>
          </cell>
        </row>
        <row r="10">
          <cell r="K10">
            <v>67.599999999999994</v>
          </cell>
        </row>
        <row r="11">
          <cell r="K11">
            <v>148.69999999999999</v>
          </cell>
        </row>
        <row r="12">
          <cell r="K12">
            <v>13.2</v>
          </cell>
        </row>
        <row r="13">
          <cell r="K13">
            <v>134.5</v>
          </cell>
        </row>
        <row r="14">
          <cell r="K14">
            <v>0.5</v>
          </cell>
        </row>
        <row r="15">
          <cell r="K15">
            <v>13.6</v>
          </cell>
        </row>
        <row r="16">
          <cell r="K16">
            <v>13.1</v>
          </cell>
        </row>
        <row r="17">
          <cell r="K17">
            <v>1.8</v>
          </cell>
        </row>
        <row r="18">
          <cell r="K18">
            <v>28.1</v>
          </cell>
        </row>
        <row r="19">
          <cell r="K19">
            <v>0.1</v>
          </cell>
        </row>
        <row r="20">
          <cell r="K20">
            <v>28</v>
          </cell>
        </row>
        <row r="21">
          <cell r="K21">
            <v>58.4</v>
          </cell>
        </row>
        <row r="22">
          <cell r="K22">
            <v>78.099999999999994</v>
          </cell>
        </row>
        <row r="23">
          <cell r="K23">
            <v>28.9</v>
          </cell>
        </row>
        <row r="24">
          <cell r="K24">
            <v>37.4</v>
          </cell>
        </row>
        <row r="25">
          <cell r="K25">
            <v>6.5</v>
          </cell>
        </row>
        <row r="26">
          <cell r="K26">
            <v>11.9</v>
          </cell>
        </row>
        <row r="27">
          <cell r="K27">
            <v>88.4</v>
          </cell>
        </row>
        <row r="28">
          <cell r="K28">
            <v>112</v>
          </cell>
        </row>
        <row r="29">
          <cell r="K29">
            <v>100.5</v>
          </cell>
        </row>
      </sheetData>
      <sheetData sheetId="25">
        <row r="2">
          <cell r="B2">
            <v>16.7</v>
          </cell>
          <cell r="K2">
            <v>20.3</v>
          </cell>
        </row>
        <row r="3">
          <cell r="K3">
            <v>5.17</v>
          </cell>
        </row>
        <row r="4">
          <cell r="K4">
            <v>2.37</v>
          </cell>
        </row>
        <row r="5">
          <cell r="K5">
            <v>4.9400000000000004</v>
          </cell>
        </row>
        <row r="6">
          <cell r="K6">
            <v>3.72</v>
          </cell>
        </row>
        <row r="7">
          <cell r="K7">
            <v>13.68</v>
          </cell>
        </row>
        <row r="8">
          <cell r="K8">
            <v>6.33</v>
          </cell>
        </row>
        <row r="9">
          <cell r="K9">
            <v>15.68</v>
          </cell>
        </row>
        <row r="10">
          <cell r="K10">
            <v>9.91</v>
          </cell>
        </row>
        <row r="11">
          <cell r="K11">
            <v>4.54</v>
          </cell>
        </row>
        <row r="12">
          <cell r="K12">
            <v>7.7</v>
          </cell>
        </row>
        <row r="13">
          <cell r="K13">
            <v>8.24</v>
          </cell>
        </row>
        <row r="14">
          <cell r="K14">
            <v>2.67</v>
          </cell>
        </row>
        <row r="15">
          <cell r="K15">
            <v>1.65</v>
          </cell>
        </row>
        <row r="16">
          <cell r="K16">
            <v>7.11</v>
          </cell>
        </row>
        <row r="17">
          <cell r="K17">
            <v>3.21</v>
          </cell>
        </row>
        <row r="18">
          <cell r="K18">
            <v>12.29</v>
          </cell>
        </row>
        <row r="19">
          <cell r="K19">
            <v>0.25</v>
          </cell>
        </row>
        <row r="20">
          <cell r="K20">
            <v>6.34</v>
          </cell>
        </row>
        <row r="21">
          <cell r="K21">
            <v>4.03</v>
          </cell>
        </row>
        <row r="22">
          <cell r="K22">
            <v>6.52</v>
          </cell>
        </row>
        <row r="23">
          <cell r="K23">
            <v>1.77</v>
          </cell>
        </row>
        <row r="24">
          <cell r="K24">
            <v>9.4700000000000006</v>
          </cell>
        </row>
        <row r="25">
          <cell r="K25">
            <v>8.85</v>
          </cell>
        </row>
        <row r="26">
          <cell r="K26">
            <v>17.14</v>
          </cell>
        </row>
        <row r="27">
          <cell r="K27">
            <v>2.4300000000000002</v>
          </cell>
        </row>
        <row r="28">
          <cell r="K28">
            <v>2.89</v>
          </cell>
        </row>
        <row r="29">
          <cell r="K29">
            <v>11.79</v>
          </cell>
        </row>
      </sheetData>
      <sheetData sheetId="26">
        <row r="2">
          <cell r="B2">
            <v>2214</v>
          </cell>
        </row>
      </sheetData>
      <sheetData sheetId="27">
        <row r="2">
          <cell r="B2">
            <v>0.33</v>
          </cell>
        </row>
      </sheetData>
      <sheetData sheetId="28">
        <row r="2">
          <cell r="B2">
            <v>2.4300000000000002</v>
          </cell>
          <cell r="K2">
            <v>2.38</v>
          </cell>
        </row>
        <row r="3">
          <cell r="K3">
            <v>2.11</v>
          </cell>
        </row>
        <row r="4">
          <cell r="K4">
            <v>2.91</v>
          </cell>
        </row>
        <row r="5">
          <cell r="K5">
            <v>3.38</v>
          </cell>
        </row>
        <row r="6">
          <cell r="K6">
            <v>2.96</v>
          </cell>
        </row>
        <row r="7">
          <cell r="K7">
            <v>2.0699999999999998</v>
          </cell>
        </row>
        <row r="8">
          <cell r="K8">
            <v>3.99</v>
          </cell>
        </row>
        <row r="9">
          <cell r="K9">
            <v>2.77</v>
          </cell>
        </row>
        <row r="10">
          <cell r="K10">
            <v>2.92</v>
          </cell>
        </row>
        <row r="11">
          <cell r="K11">
            <v>2.15</v>
          </cell>
        </row>
        <row r="12">
          <cell r="K12">
            <v>3.83</v>
          </cell>
        </row>
        <row r="13">
          <cell r="K13">
            <v>1.93</v>
          </cell>
        </row>
        <row r="14">
          <cell r="K14">
            <v>3.36</v>
          </cell>
        </row>
        <row r="15">
          <cell r="K15">
            <v>1.88</v>
          </cell>
        </row>
        <row r="16">
          <cell r="K16">
            <v>1.85</v>
          </cell>
        </row>
        <row r="17">
          <cell r="K17">
            <v>1.82</v>
          </cell>
        </row>
        <row r="18">
          <cell r="K18">
            <v>3.66</v>
          </cell>
        </row>
        <row r="19">
          <cell r="K19">
            <v>2.9</v>
          </cell>
        </row>
        <row r="20">
          <cell r="K20">
            <v>1.91</v>
          </cell>
        </row>
        <row r="21">
          <cell r="K21">
            <v>2.66</v>
          </cell>
        </row>
        <row r="22">
          <cell r="K22">
            <v>2.41</v>
          </cell>
        </row>
        <row r="23">
          <cell r="K23">
            <v>2.4300000000000002</v>
          </cell>
        </row>
        <row r="24">
          <cell r="K24">
            <v>1.76</v>
          </cell>
        </row>
        <row r="25">
          <cell r="K25">
            <v>3.89</v>
          </cell>
        </row>
        <row r="26">
          <cell r="K26">
            <v>2.21</v>
          </cell>
        </row>
        <row r="27">
          <cell r="K27">
            <v>2.67</v>
          </cell>
        </row>
        <row r="28">
          <cell r="K28">
            <v>2.4500000000000002</v>
          </cell>
        </row>
        <row r="29">
          <cell r="K29">
            <v>3.39</v>
          </cell>
        </row>
      </sheetData>
      <sheetData sheetId="29">
        <row r="2">
          <cell r="B2">
            <v>127</v>
          </cell>
          <cell r="G2">
            <v>105</v>
          </cell>
        </row>
        <row r="3">
          <cell r="G3">
            <v>90</v>
          </cell>
        </row>
        <row r="4">
          <cell r="G4">
            <v>29</v>
          </cell>
        </row>
        <row r="5">
          <cell r="G5">
            <v>61</v>
          </cell>
        </row>
        <row r="6">
          <cell r="G6">
            <v>43</v>
          </cell>
        </row>
        <row r="7">
          <cell r="G7">
            <v>87</v>
          </cell>
        </row>
        <row r="8">
          <cell r="G8">
            <v>131</v>
          </cell>
        </row>
        <row r="9">
          <cell r="G9">
            <v>59</v>
          </cell>
        </row>
        <row r="10">
          <cell r="G10">
            <v>131</v>
          </cell>
        </row>
        <row r="11">
          <cell r="G11">
            <v>113</v>
          </cell>
        </row>
        <row r="12">
          <cell r="G12">
            <v>66</v>
          </cell>
        </row>
        <row r="13">
          <cell r="G13">
            <v>109</v>
          </cell>
        </row>
        <row r="14">
          <cell r="G14">
            <v>100</v>
          </cell>
        </row>
        <row r="15">
          <cell r="G15">
            <v>94</v>
          </cell>
        </row>
        <row r="16">
          <cell r="G16">
            <v>66</v>
          </cell>
        </row>
        <row r="17">
          <cell r="G17">
            <v>125</v>
          </cell>
        </row>
        <row r="18">
          <cell r="G18">
            <v>65</v>
          </cell>
        </row>
        <row r="19">
          <cell r="G19">
            <v>59</v>
          </cell>
        </row>
        <row r="20">
          <cell r="G20">
            <v>132</v>
          </cell>
        </row>
        <row r="21">
          <cell r="G21">
            <v>44</v>
          </cell>
        </row>
        <row r="22">
          <cell r="G22">
            <v>92</v>
          </cell>
        </row>
        <row r="23">
          <cell r="G23">
            <v>71</v>
          </cell>
        </row>
        <row r="24">
          <cell r="G24">
            <v>61</v>
          </cell>
        </row>
        <row r="25">
          <cell r="G25">
            <v>93</v>
          </cell>
        </row>
        <row r="26">
          <cell r="G26">
            <v>121</v>
          </cell>
        </row>
        <row r="27">
          <cell r="G27">
            <v>73</v>
          </cell>
        </row>
        <row r="28">
          <cell r="G28">
            <v>113</v>
          </cell>
        </row>
        <row r="29">
          <cell r="G29">
            <v>104</v>
          </cell>
        </row>
      </sheetData>
      <sheetData sheetId="30">
        <row r="2">
          <cell r="B2">
            <v>5.93</v>
          </cell>
        </row>
      </sheetData>
      <sheetData sheetId="31">
        <row r="2">
          <cell r="B2">
            <v>0.12</v>
          </cell>
          <cell r="K2">
            <v>0.14000000000000001</v>
          </cell>
        </row>
        <row r="3">
          <cell r="K3">
            <v>0.23</v>
          </cell>
        </row>
        <row r="4">
          <cell r="K4">
            <v>0.2</v>
          </cell>
        </row>
        <row r="5">
          <cell r="K5">
            <v>0.21</v>
          </cell>
        </row>
        <row r="6">
          <cell r="K6">
            <v>0.06</v>
          </cell>
        </row>
        <row r="7">
          <cell r="K7">
            <v>0.39</v>
          </cell>
        </row>
        <row r="8">
          <cell r="K8">
            <v>7.0000000000000007E-2</v>
          </cell>
        </row>
        <row r="9">
          <cell r="K9">
            <v>0.16</v>
          </cell>
        </row>
        <row r="10">
          <cell r="K10">
            <v>0.24</v>
          </cell>
        </row>
        <row r="11">
          <cell r="K11">
            <v>0.28999999999999998</v>
          </cell>
        </row>
        <row r="12">
          <cell r="K12">
            <v>0.27</v>
          </cell>
        </row>
        <row r="13">
          <cell r="K13">
            <v>0.23</v>
          </cell>
        </row>
        <row r="14">
          <cell r="K14">
            <v>0.24</v>
          </cell>
        </row>
        <row r="15">
          <cell r="K15">
            <v>0.05</v>
          </cell>
        </row>
        <row r="16">
          <cell r="K16">
            <v>0.18</v>
          </cell>
        </row>
        <row r="17">
          <cell r="K17">
            <v>0.38</v>
          </cell>
        </row>
        <row r="18">
          <cell r="K18">
            <v>0.16</v>
          </cell>
        </row>
        <row r="19">
          <cell r="K19">
            <v>0.13</v>
          </cell>
        </row>
        <row r="20">
          <cell r="K20">
            <v>0.41</v>
          </cell>
        </row>
        <row r="21">
          <cell r="K21">
            <v>0.24</v>
          </cell>
        </row>
        <row r="22">
          <cell r="K22">
            <v>0.08</v>
          </cell>
        </row>
        <row r="23">
          <cell r="K23">
            <v>0.19</v>
          </cell>
        </row>
        <row r="24">
          <cell r="K24">
            <v>0.33</v>
          </cell>
        </row>
        <row r="25">
          <cell r="K25">
            <v>0.3</v>
          </cell>
        </row>
        <row r="26">
          <cell r="K26">
            <v>0.11</v>
          </cell>
        </row>
        <row r="27">
          <cell r="K27">
            <v>0.18</v>
          </cell>
        </row>
        <row r="28">
          <cell r="K28">
            <v>0.11</v>
          </cell>
        </row>
        <row r="29">
          <cell r="K29">
            <v>0.18</v>
          </cell>
        </row>
      </sheetData>
      <sheetData sheetId="32">
        <row r="2">
          <cell r="B2">
            <v>9.8000000000000007</v>
          </cell>
          <cell r="K2">
            <v>10.6</v>
          </cell>
        </row>
        <row r="3">
          <cell r="K3">
            <v>22.1</v>
          </cell>
        </row>
        <row r="4">
          <cell r="K4">
            <v>21.6</v>
          </cell>
        </row>
        <row r="5">
          <cell r="K5">
            <v>42.3</v>
          </cell>
        </row>
        <row r="6">
          <cell r="K6">
            <v>32.799999999999997</v>
          </cell>
        </row>
        <row r="7">
          <cell r="K7">
            <v>12.6</v>
          </cell>
        </row>
        <row r="8">
          <cell r="K8">
            <v>10.8</v>
          </cell>
        </row>
        <row r="9">
          <cell r="K9">
            <v>13.1</v>
          </cell>
        </row>
        <row r="10">
          <cell r="K10">
            <v>22.4</v>
          </cell>
        </row>
        <row r="11">
          <cell r="K11">
            <v>24.7</v>
          </cell>
        </row>
        <row r="12">
          <cell r="K12">
            <v>49.8</v>
          </cell>
        </row>
        <row r="13">
          <cell r="K13">
            <v>48.3</v>
          </cell>
        </row>
        <row r="14">
          <cell r="K14">
            <v>11.3</v>
          </cell>
        </row>
        <row r="15">
          <cell r="K15">
            <v>20.2</v>
          </cell>
        </row>
        <row r="16">
          <cell r="K16">
            <v>16.3</v>
          </cell>
        </row>
        <row r="17">
          <cell r="K17">
            <v>16.600000000000001</v>
          </cell>
        </row>
        <row r="18">
          <cell r="K18">
            <v>16.3</v>
          </cell>
        </row>
        <row r="19">
          <cell r="K19">
            <v>12.6</v>
          </cell>
        </row>
        <row r="20">
          <cell r="K20">
            <v>7.2</v>
          </cell>
        </row>
        <row r="21">
          <cell r="K21">
            <v>20.8</v>
          </cell>
        </row>
        <row r="22">
          <cell r="K22">
            <v>32</v>
          </cell>
        </row>
        <row r="23">
          <cell r="K23">
            <v>21.7</v>
          </cell>
        </row>
        <row r="24">
          <cell r="K24">
            <v>26.5</v>
          </cell>
        </row>
        <row r="25">
          <cell r="K25">
            <v>16.3</v>
          </cell>
        </row>
        <row r="26">
          <cell r="K26">
            <v>20.399999999999999</v>
          </cell>
        </row>
        <row r="27">
          <cell r="K27">
            <v>17.3</v>
          </cell>
        </row>
        <row r="28">
          <cell r="K28">
            <v>14.6</v>
          </cell>
        </row>
        <row r="29">
          <cell r="K29">
            <v>40.299999999999997</v>
          </cell>
        </row>
      </sheetData>
      <sheetData sheetId="33">
        <row r="2">
          <cell r="B2">
            <v>17.8</v>
          </cell>
          <cell r="K2">
            <v>18.3</v>
          </cell>
        </row>
        <row r="3">
          <cell r="K3">
            <v>21.1</v>
          </cell>
        </row>
        <row r="4">
          <cell r="K4">
            <v>41.3</v>
          </cell>
        </row>
        <row r="5">
          <cell r="K5">
            <v>29.1</v>
          </cell>
        </row>
        <row r="6">
          <cell r="K6">
            <v>28.9</v>
          </cell>
        </row>
        <row r="7">
          <cell r="K7">
            <v>14</v>
          </cell>
        </row>
        <row r="8">
          <cell r="K8">
            <v>17.7</v>
          </cell>
        </row>
        <row r="9">
          <cell r="K9">
            <v>24.2</v>
          </cell>
        </row>
        <row r="10">
          <cell r="K10">
            <v>16.8</v>
          </cell>
        </row>
        <row r="11">
          <cell r="K11">
            <v>17.7</v>
          </cell>
        </row>
        <row r="12">
          <cell r="K12">
            <v>35.700000000000003</v>
          </cell>
        </row>
        <row r="13">
          <cell r="K13">
            <v>28.6</v>
          </cell>
        </row>
        <row r="14">
          <cell r="K14">
            <v>16.399999999999999</v>
          </cell>
        </row>
        <row r="15">
          <cell r="K15">
            <v>26</v>
          </cell>
        </row>
        <row r="16">
          <cell r="K16">
            <v>29.3</v>
          </cell>
        </row>
        <row r="17">
          <cell r="K17">
            <v>18.5</v>
          </cell>
        </row>
        <row r="18">
          <cell r="K18">
            <v>30.9</v>
          </cell>
        </row>
        <row r="19">
          <cell r="K19">
            <v>22.4</v>
          </cell>
        </row>
        <row r="20">
          <cell r="K20">
            <v>20</v>
          </cell>
        </row>
        <row r="21">
          <cell r="K21">
            <v>23.4</v>
          </cell>
        </row>
        <row r="22">
          <cell r="K22">
            <v>26.6</v>
          </cell>
        </row>
        <row r="23">
          <cell r="K23">
            <v>37.4</v>
          </cell>
        </row>
        <row r="24">
          <cell r="K24">
            <v>18.399999999999999</v>
          </cell>
        </row>
        <row r="25">
          <cell r="K25">
            <v>19.2</v>
          </cell>
        </row>
        <row r="26">
          <cell r="K26">
            <v>18.600000000000001</v>
          </cell>
        </row>
        <row r="27">
          <cell r="K27">
            <v>28.2</v>
          </cell>
        </row>
        <row r="28">
          <cell r="K28">
            <v>23.5</v>
          </cell>
        </row>
        <row r="29">
          <cell r="K29">
            <v>28.7</v>
          </cell>
        </row>
      </sheetData>
      <sheetData sheetId="34">
        <row r="2">
          <cell r="B2" t="str">
            <v>:</v>
          </cell>
          <cell r="K2">
            <v>158.4</v>
          </cell>
        </row>
        <row r="3">
          <cell r="K3">
            <v>81.599999999999994</v>
          </cell>
        </row>
        <row r="4">
          <cell r="K4">
            <v>35.9</v>
          </cell>
        </row>
        <row r="5">
          <cell r="K5">
            <v>48</v>
          </cell>
        </row>
        <row r="6">
          <cell r="N6">
            <v>144.90352633826882</v>
          </cell>
        </row>
        <row r="7">
          <cell r="K7">
            <v>120</v>
          </cell>
        </row>
        <row r="8">
          <cell r="K8">
            <v>75.900000000000006</v>
          </cell>
        </row>
        <row r="9">
          <cell r="K9">
            <v>30.7</v>
          </cell>
        </row>
        <row r="10">
          <cell r="N10">
            <v>132.69999999999999</v>
          </cell>
        </row>
        <row r="11">
          <cell r="K11">
            <v>441</v>
          </cell>
        </row>
        <row r="12">
          <cell r="N12">
            <v>145.53229055046864</v>
          </cell>
        </row>
        <row r="13">
          <cell r="K13">
            <v>267.5</v>
          </cell>
        </row>
        <row r="14">
          <cell r="K14">
            <v>132</v>
          </cell>
        </row>
        <row r="15">
          <cell r="K15">
            <v>24.3</v>
          </cell>
        </row>
        <row r="16">
          <cell r="K16">
            <v>42.4</v>
          </cell>
        </row>
        <row r="17">
          <cell r="N17">
            <v>9.64</v>
          </cell>
        </row>
        <row r="18">
          <cell r="K18">
            <v>29.7</v>
          </cell>
        </row>
        <row r="19">
          <cell r="N19">
            <v>143.91419305977459</v>
          </cell>
        </row>
        <row r="20">
          <cell r="K20">
            <v>514</v>
          </cell>
        </row>
        <row r="21">
          <cell r="K21">
            <v>491.7</v>
          </cell>
        </row>
        <row r="22">
          <cell r="K22">
            <v>99.6</v>
          </cell>
        </row>
        <row r="23">
          <cell r="K23">
            <v>155.1</v>
          </cell>
        </row>
        <row r="24">
          <cell r="N24">
            <v>144.01113543840199</v>
          </cell>
        </row>
        <row r="25">
          <cell r="K25">
            <v>23.7</v>
          </cell>
        </row>
        <row r="26">
          <cell r="K26">
            <v>71.900000000000006</v>
          </cell>
        </row>
        <row r="27">
          <cell r="N27">
            <v>144.12425003756678</v>
          </cell>
        </row>
        <row r="28">
          <cell r="K28">
            <v>335.1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defaultRowHeight="12.75" x14ac:dyDescent="0.2"/>
  <cols>
    <col min="1" max="1" width="13.85546875" customWidth="1"/>
    <col min="8" max="8" width="9.140625" style="6"/>
    <col min="20" max="21" width="9.140625" style="6"/>
    <col min="24" max="24" width="9.140625" style="6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19" t="s">
        <v>18</v>
      </c>
      <c r="U1" s="19" t="s">
        <v>19</v>
      </c>
      <c r="V1" s="8" t="s">
        <v>20</v>
      </c>
      <c r="W1" s="8" t="s">
        <v>21</v>
      </c>
      <c r="X1" s="19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33" x14ac:dyDescent="0.2">
      <c r="B2" t="s">
        <v>96</v>
      </c>
      <c r="C2" t="s">
        <v>95</v>
      </c>
      <c r="D2" t="s">
        <v>97</v>
      </c>
      <c r="E2" t="s">
        <v>98</v>
      </c>
      <c r="F2" t="s">
        <v>136</v>
      </c>
      <c r="G2" t="s">
        <v>137</v>
      </c>
      <c r="H2" s="6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s="8" t="s">
        <v>109</v>
      </c>
      <c r="R2" s="8" t="s">
        <v>111</v>
      </c>
      <c r="S2" s="8" t="s">
        <v>112</v>
      </c>
      <c r="T2" s="19" t="s">
        <v>113</v>
      </c>
      <c r="U2" s="19" t="s">
        <v>138</v>
      </c>
      <c r="V2" s="8" t="s">
        <v>139</v>
      </c>
      <c r="W2" s="8" t="s">
        <v>140</v>
      </c>
      <c r="X2" s="19" t="s">
        <v>119</v>
      </c>
      <c r="Y2" s="8" t="s">
        <v>122</v>
      </c>
      <c r="Z2" t="s">
        <v>121</v>
      </c>
      <c r="AA2" s="8" t="s">
        <v>141</v>
      </c>
      <c r="AB2" s="8" t="s">
        <v>120</v>
      </c>
    </row>
    <row r="3" spans="1:33" x14ac:dyDescent="0.2">
      <c r="A3" t="s">
        <v>86</v>
      </c>
      <c r="B3">
        <f>[1]x1!$K2</f>
        <v>15</v>
      </c>
      <c r="C3">
        <f>[1]x2!$D2</f>
        <v>42.6</v>
      </c>
      <c r="D3">
        <f>[1]x3!$C2</f>
        <v>834.77</v>
      </c>
      <c r="E3">
        <f>[1]x4!$D2</f>
        <v>1.7</v>
      </c>
      <c r="F3">
        <f>[1]x5!$K2</f>
        <v>131.4</v>
      </c>
      <c r="G3">
        <f>[1]x6!$K2</f>
        <v>365</v>
      </c>
      <c r="I3">
        <f>[1]x8!$K2</f>
        <v>60.5</v>
      </c>
      <c r="J3">
        <f>[1]x9!$K2</f>
        <v>83.8</v>
      </c>
      <c r="K3">
        <f>[1]x10!$K2</f>
        <v>1.7</v>
      </c>
      <c r="L3">
        <f>[1]x11!$K2</f>
        <v>3.6</v>
      </c>
      <c r="M3">
        <f>[1]x12!$K2</f>
        <v>17.5</v>
      </c>
      <c r="N3">
        <f>[1]x13!$K2</f>
        <v>20.100000000000001</v>
      </c>
      <c r="O3">
        <f>[1]x14!$K2</f>
        <v>2</v>
      </c>
      <c r="P3">
        <f>[1]x15!$K2</f>
        <v>560</v>
      </c>
      <c r="Q3">
        <f>[1]x16!$K2</f>
        <v>32.799999999999997</v>
      </c>
      <c r="R3">
        <f>[1]x17!$K2</f>
        <v>28.7</v>
      </c>
      <c r="S3">
        <f>[1]x18!$K2</f>
        <v>20.3</v>
      </c>
      <c r="V3" s="4">
        <f>[1]x21!$K2</f>
        <v>2.38</v>
      </c>
      <c r="W3">
        <f>[1]x22!$G2</f>
        <v>105</v>
      </c>
      <c r="Y3">
        <f>[1]x24!$K2</f>
        <v>0.14000000000000001</v>
      </c>
      <c r="Z3">
        <f>[1]x25!$K2</f>
        <v>10.6</v>
      </c>
      <c r="AA3">
        <f>[1]x26!$K2</f>
        <v>18.3</v>
      </c>
      <c r="AB3">
        <f>[1]x27!$K2</f>
        <v>158.4</v>
      </c>
      <c r="AF3" t="s">
        <v>0</v>
      </c>
      <c r="AG3" t="s">
        <v>96</v>
      </c>
    </row>
    <row r="4" spans="1:33" x14ac:dyDescent="0.2">
      <c r="A4" t="s">
        <v>67</v>
      </c>
      <c r="B4">
        <f>[1]x1!$K3</f>
        <v>13</v>
      </c>
      <c r="C4">
        <f>[1]x2!$D3</f>
        <v>24.7</v>
      </c>
      <c r="D4">
        <f>[1]x3!$C3</f>
        <v>47.92</v>
      </c>
      <c r="E4">
        <f>[1]x4!$D3</f>
        <v>1.5</v>
      </c>
      <c r="F4">
        <f>[1]x5!$K3</f>
        <v>129.5</v>
      </c>
      <c r="G4">
        <f>[1]x6!$N3</f>
        <v>231.76190476190476</v>
      </c>
      <c r="I4">
        <f>[1]x8!$K3</f>
        <v>84.3</v>
      </c>
      <c r="J4">
        <f>[1]x9!$K3</f>
        <v>88.8</v>
      </c>
      <c r="K4">
        <f>[1]x10!$K3</f>
        <v>3.8</v>
      </c>
      <c r="L4">
        <f>[1]x11!$K3</f>
        <v>3.3</v>
      </c>
      <c r="M4">
        <f>[1]x12!$K3</f>
        <v>18</v>
      </c>
      <c r="N4">
        <f>[1]x13!$K3</f>
        <v>12.9</v>
      </c>
      <c r="O4">
        <f>[1]x14!$K3</f>
        <v>5</v>
      </c>
      <c r="P4">
        <f>[1]x15!$K3</f>
        <v>412</v>
      </c>
      <c r="Q4">
        <f>[1]x16!$K3</f>
        <v>7.9</v>
      </c>
      <c r="R4">
        <f>[1]x17!$K3</f>
        <v>12.1</v>
      </c>
      <c r="S4">
        <f>[1]x18!$K3</f>
        <v>5.17</v>
      </c>
      <c r="V4" s="4">
        <f>[1]x21!$K3</f>
        <v>2.11</v>
      </c>
      <c r="W4">
        <f>[1]x22!$G3</f>
        <v>90</v>
      </c>
      <c r="Y4">
        <f>[1]x24!$K3</f>
        <v>0.23</v>
      </c>
      <c r="Z4">
        <f>[1]x25!$K3</f>
        <v>22.1</v>
      </c>
      <c r="AA4">
        <f>[1]x26!$K3</f>
        <v>21.1</v>
      </c>
      <c r="AB4">
        <f>[1]x27!$K3</f>
        <v>81.599999999999994</v>
      </c>
      <c r="AF4" t="s">
        <v>1</v>
      </c>
      <c r="AG4" t="s">
        <v>95</v>
      </c>
    </row>
    <row r="5" spans="1:33" x14ac:dyDescent="0.2">
      <c r="A5" t="s">
        <v>68</v>
      </c>
      <c r="B5">
        <f>[1]x1!$K4</f>
        <v>34</v>
      </c>
      <c r="C5">
        <f>[1]x2!$D4</f>
        <v>41.1</v>
      </c>
      <c r="D5">
        <f>[1]x3!$C4</f>
        <v>578</v>
      </c>
      <c r="E5">
        <f>[1]x4!$D4</f>
        <v>1</v>
      </c>
      <c r="F5">
        <f>[1]x5!$K4</f>
        <v>111.5</v>
      </c>
      <c r="G5">
        <f>[1]x6!$K4</f>
        <v>24</v>
      </c>
      <c r="I5">
        <f>[1]x8!$K4</f>
        <v>35.4</v>
      </c>
      <c r="J5">
        <f>[1]x9!$K4</f>
        <v>111.7</v>
      </c>
      <c r="K5">
        <f>[1]x10!$K4</f>
        <v>19.8</v>
      </c>
      <c r="L5">
        <f>[1]x11!$K4</f>
        <v>7</v>
      </c>
      <c r="M5">
        <f>[1]x12!$K4</f>
        <v>9.6999999999999993</v>
      </c>
      <c r="N5">
        <f>[1]x13!$K4</f>
        <v>21.3</v>
      </c>
      <c r="O5">
        <f>[1]x14!$K4</f>
        <v>-6</v>
      </c>
      <c r="P5">
        <f>[1]x15!$K4</f>
        <v>419</v>
      </c>
      <c r="Q5">
        <f>[1]x16!$K4</f>
        <v>18.2</v>
      </c>
      <c r="R5">
        <f>[1]x17!$K4</f>
        <v>38.6</v>
      </c>
      <c r="S5">
        <f>[1]x18!$K4</f>
        <v>2.37</v>
      </c>
      <c r="V5" s="4">
        <f>[1]x21!$K4</f>
        <v>2.91</v>
      </c>
      <c r="W5">
        <f>[1]x22!$G4</f>
        <v>29</v>
      </c>
      <c r="Y5">
        <f>[1]x24!$K4</f>
        <v>0.2</v>
      </c>
      <c r="Z5">
        <f>[1]x25!$K4</f>
        <v>21.6</v>
      </c>
      <c r="AA5">
        <f>[1]x26!$K4</f>
        <v>41.3</v>
      </c>
      <c r="AB5">
        <f>[1]x27!$K4</f>
        <v>35.9</v>
      </c>
      <c r="AF5" t="s">
        <v>2</v>
      </c>
      <c r="AG5" t="s">
        <v>97</v>
      </c>
    </row>
    <row r="6" spans="1:33" x14ac:dyDescent="0.2">
      <c r="A6" t="s">
        <v>77</v>
      </c>
      <c r="B6">
        <f>[1]x1!$K5</f>
        <v>37</v>
      </c>
      <c r="C6">
        <f>[1]x2!$D5</f>
        <v>45.7</v>
      </c>
      <c r="D6">
        <f>[1]x3!$C5</f>
        <v>320</v>
      </c>
      <c r="E6">
        <f>[1]x4!$D5</f>
        <v>1.1000000000000001</v>
      </c>
      <c r="F6">
        <f>[1]x5!$K5</f>
        <v>104</v>
      </c>
      <c r="G6">
        <f>[1]x6!$K5</f>
        <v>497</v>
      </c>
      <c r="I6">
        <f>[1]x8!$K5</f>
        <v>48.3</v>
      </c>
      <c r="J6">
        <f>[1]x9!$K5</f>
        <v>90.1</v>
      </c>
      <c r="K6">
        <f>[1]x10!$K5</f>
        <v>3.6</v>
      </c>
      <c r="L6">
        <f>[1]x11!$K5</f>
        <v>6.3</v>
      </c>
      <c r="M6">
        <f>[1]x12!$K5</f>
        <v>8.3000000000000007</v>
      </c>
      <c r="N6">
        <f>[1]x13!$K5</f>
        <v>9.6999999999999993</v>
      </c>
      <c r="O6">
        <f>[1]x14!$K5</f>
        <v>4</v>
      </c>
      <c r="P6">
        <f>[1]x15!$K5</f>
        <v>393</v>
      </c>
      <c r="Q6">
        <f>[1]x16!$K5</f>
        <v>29</v>
      </c>
      <c r="R6">
        <f>[1]x17!$K5</f>
        <v>35.1</v>
      </c>
      <c r="S6">
        <f>[1]x18!$K5</f>
        <v>4.9400000000000004</v>
      </c>
      <c r="V6" s="4">
        <f>[1]x21!$K5</f>
        <v>3.38</v>
      </c>
      <c r="W6">
        <f>[1]x22!$G5</f>
        <v>61</v>
      </c>
      <c r="Y6">
        <f>[1]x24!$K5</f>
        <v>0.21</v>
      </c>
      <c r="Z6">
        <f>[1]x25!$K5</f>
        <v>42.3</v>
      </c>
      <c r="AA6">
        <f>[1]x26!$K5</f>
        <v>29.1</v>
      </c>
      <c r="AB6">
        <f>[1]x27!$K5</f>
        <v>48</v>
      </c>
      <c r="AF6" t="s">
        <v>3</v>
      </c>
      <c r="AG6" t="s">
        <v>98</v>
      </c>
    </row>
    <row r="7" spans="1:33" x14ac:dyDescent="0.2">
      <c r="A7" t="s">
        <v>79</v>
      </c>
      <c r="B7">
        <f>[1]x1!$K6</f>
        <v>29</v>
      </c>
      <c r="C7">
        <f>[1]x2!$D6</f>
        <v>22.8</v>
      </c>
      <c r="D7">
        <f>[1]x3!$C6</f>
        <v>26.41</v>
      </c>
      <c r="E7">
        <f>[1]x4!$D6</f>
        <v>0.5</v>
      </c>
      <c r="F7">
        <f>[1]x5!$K6</f>
        <v>174.4</v>
      </c>
      <c r="G7">
        <f>[1]x6!$K6</f>
        <v>192</v>
      </c>
      <c r="I7">
        <f>[1]x8!$K6</f>
        <v>97.7</v>
      </c>
      <c r="J7">
        <f>[1]x9!$K6</f>
        <v>101.6</v>
      </c>
      <c r="K7">
        <f>[1]x10!$K6</f>
        <v>15.5</v>
      </c>
      <c r="L7">
        <f>[1]x11!$K6</f>
        <v>2</v>
      </c>
      <c r="M7">
        <f>[1]x12!$K6</f>
        <v>17.2</v>
      </c>
      <c r="N7">
        <f>[1]x13!$K6</f>
        <v>14.2</v>
      </c>
      <c r="O7">
        <f>[1]x14!$K6</f>
        <v>32</v>
      </c>
      <c r="P7">
        <f>[1]x15!$K6</f>
        <v>638</v>
      </c>
      <c r="Q7">
        <f>[1]x16!$K6</f>
        <v>9.4</v>
      </c>
      <c r="R7">
        <f>[1]x17!$K6</f>
        <v>257</v>
      </c>
      <c r="S7">
        <f>[1]x18!$K6</f>
        <v>3.72</v>
      </c>
      <c r="V7" s="4">
        <f>[1]x21!$K6</f>
        <v>2.96</v>
      </c>
      <c r="W7">
        <f>[1]x22!$G6</f>
        <v>43</v>
      </c>
      <c r="Y7">
        <f>[1]x24!$K6</f>
        <v>0.06</v>
      </c>
      <c r="Z7">
        <f>[1]x25!$K6</f>
        <v>32.799999999999997</v>
      </c>
      <c r="AA7">
        <f>[1]x26!$K6</f>
        <v>28.9</v>
      </c>
      <c r="AB7" s="5">
        <f>[1]x27!$N6</f>
        <v>144.90352633826882</v>
      </c>
      <c r="AF7" t="s">
        <v>4</v>
      </c>
      <c r="AG7" t="s">
        <v>129</v>
      </c>
    </row>
    <row r="8" spans="1:33" x14ac:dyDescent="0.2">
      <c r="A8" t="s">
        <v>69</v>
      </c>
      <c r="B8">
        <f>[1]x1!$K7</f>
        <v>14</v>
      </c>
      <c r="C8">
        <f>[1]x2!$D7</f>
        <v>37.5</v>
      </c>
      <c r="D8">
        <f>[1]x3!$C7</f>
        <v>751.6</v>
      </c>
      <c r="E8">
        <f>[1]x4!$D7</f>
        <v>1.4</v>
      </c>
      <c r="F8">
        <f>[1]x5!$K7</f>
        <v>159.80000000000001</v>
      </c>
      <c r="G8">
        <f>[1]x6!$K7</f>
        <v>9</v>
      </c>
      <c r="I8">
        <f>[1]x8!$K7</f>
        <v>32.1</v>
      </c>
      <c r="J8">
        <f>[1]x9!$K7</f>
        <v>79.3</v>
      </c>
      <c r="K8">
        <f>[1]x10!$K7</f>
        <v>11.7</v>
      </c>
      <c r="L8">
        <f>[1]x11!$K7</f>
        <v>3.3</v>
      </c>
      <c r="M8">
        <f>[1]x12!$K7</f>
        <v>13.9</v>
      </c>
      <c r="N8">
        <f>[1]x13!$K7</f>
        <v>15.9</v>
      </c>
      <c r="O8">
        <f>[1]x14!$K7</f>
        <v>-1</v>
      </c>
      <c r="P8">
        <f>[1]x15!$K7</f>
        <v>316</v>
      </c>
      <c r="Q8">
        <f>[1]x16!$K7</f>
        <v>15</v>
      </c>
      <c r="R8">
        <f>[1]x17!$K7</f>
        <v>8.4</v>
      </c>
      <c r="S8">
        <f>[1]x18!$K7</f>
        <v>13.68</v>
      </c>
      <c r="V8" s="4">
        <f>[1]x21!$K7</f>
        <v>2.0699999999999998</v>
      </c>
      <c r="W8">
        <f>[1]x22!$G7</f>
        <v>87</v>
      </c>
      <c r="Y8">
        <f>[1]x24!$K7</f>
        <v>0.39</v>
      </c>
      <c r="Z8">
        <f>[1]x25!$K7</f>
        <v>12.6</v>
      </c>
      <c r="AA8">
        <f>[1]x26!$K7</f>
        <v>14</v>
      </c>
      <c r="AB8">
        <f>[1]x27!$K7</f>
        <v>120</v>
      </c>
      <c r="AF8" t="s">
        <v>5</v>
      </c>
      <c r="AG8" t="s">
        <v>130</v>
      </c>
    </row>
    <row r="9" spans="1:33" x14ac:dyDescent="0.2">
      <c r="A9" t="s">
        <v>70</v>
      </c>
      <c r="B9">
        <f>[1]x1!$K8</f>
        <v>8</v>
      </c>
      <c r="C9">
        <f>[1]x2!$D8</f>
        <v>18.399999999999999</v>
      </c>
      <c r="D9">
        <f>[1]x3!$C8</f>
        <v>123.71</v>
      </c>
      <c r="E9">
        <f>[1]x4!$D8</f>
        <v>1.5</v>
      </c>
      <c r="F9">
        <f>[1]x5!$K8</f>
        <v>122.7</v>
      </c>
      <c r="G9">
        <f>[1]x6!$N8</f>
        <v>231.76190476190476</v>
      </c>
      <c r="I9">
        <f>[1]x8!$K8</f>
        <v>13.4</v>
      </c>
      <c r="J9">
        <f>[1]x9!$K8</f>
        <v>75.8</v>
      </c>
      <c r="K9">
        <f>[1]x10!$K8</f>
        <v>1.9</v>
      </c>
      <c r="L9">
        <f>[1]x11!$K8</f>
        <v>5.3</v>
      </c>
      <c r="M9">
        <f>[1]x12!$K8</f>
        <v>16.5</v>
      </c>
      <c r="N9">
        <f>[1]x13!$K8</f>
        <v>22.4</v>
      </c>
      <c r="O9">
        <f>[1]x14!$K8</f>
        <v>7</v>
      </c>
      <c r="P9">
        <f>[1]x15!$K8</f>
        <v>789</v>
      </c>
      <c r="Q9">
        <f>[1]x16!$K8</f>
        <v>31</v>
      </c>
      <c r="R9">
        <f>[1]x17!$K8</f>
        <v>4.3</v>
      </c>
      <c r="S9">
        <f>[1]x18!$K8</f>
        <v>6.33</v>
      </c>
      <c r="V9" s="4">
        <f>[1]x21!$K8</f>
        <v>3.99</v>
      </c>
      <c r="W9">
        <f>[1]x22!$G8</f>
        <v>131</v>
      </c>
      <c r="Y9">
        <f>[1]x24!$K8</f>
        <v>7.0000000000000007E-2</v>
      </c>
      <c r="Z9">
        <f>[1]x25!$K8</f>
        <v>10.8</v>
      </c>
      <c r="AA9">
        <f>[1]x26!$K8</f>
        <v>17.7</v>
      </c>
      <c r="AB9">
        <f>[1]x27!$K8</f>
        <v>75.900000000000006</v>
      </c>
      <c r="AF9" t="s">
        <v>6</v>
      </c>
      <c r="AG9" t="s">
        <v>99</v>
      </c>
    </row>
    <row r="10" spans="1:33" x14ac:dyDescent="0.2">
      <c r="A10" t="s">
        <v>72</v>
      </c>
      <c r="B10">
        <f>[1]x1!$K9</f>
        <v>18</v>
      </c>
      <c r="C10">
        <f>[1]x2!$D9</f>
        <v>57</v>
      </c>
      <c r="D10">
        <f>[1]x3!$C9</f>
        <v>553.97</v>
      </c>
      <c r="E10">
        <f>[1]x4!$D9</f>
        <v>4.8</v>
      </c>
      <c r="F10">
        <f>[1]x5!$K9</f>
        <v>104.4</v>
      </c>
      <c r="G10">
        <f>[1]x6!$K9</f>
        <v>251</v>
      </c>
      <c r="I10">
        <f>[1]x8!$K9</f>
        <v>7.3</v>
      </c>
      <c r="J10">
        <f>[1]x9!$K9</f>
        <v>83.7</v>
      </c>
      <c r="K10">
        <f>[1]x10!$K9</f>
        <v>24.2</v>
      </c>
      <c r="L10">
        <f>[1]x11!$K9</f>
        <v>10.6</v>
      </c>
      <c r="M10">
        <f>[1]x12!$K9</f>
        <v>9.4</v>
      </c>
      <c r="N10">
        <f>[1]x13!$K9</f>
        <v>27.5</v>
      </c>
      <c r="O10">
        <f>[1]x14!$N$9</f>
        <v>-5.7777777777777777</v>
      </c>
      <c r="P10">
        <f>[1]x15!$K9</f>
        <v>359</v>
      </c>
      <c r="Q10">
        <f>[1]x16!$K9</f>
        <v>28.6</v>
      </c>
      <c r="R10">
        <f>[1]x17!$K9</f>
        <v>13.1</v>
      </c>
      <c r="S10">
        <f>[1]x18!$K9</f>
        <v>15.68</v>
      </c>
      <c r="V10" s="4">
        <f>[1]x21!$K9</f>
        <v>2.77</v>
      </c>
      <c r="W10">
        <f>[1]x22!$G9</f>
        <v>59</v>
      </c>
      <c r="Y10">
        <f>[1]x24!$K9</f>
        <v>0.16</v>
      </c>
      <c r="Z10">
        <f>[1]x25!$K9</f>
        <v>13.1</v>
      </c>
      <c r="AA10">
        <f>[1]x26!$K9</f>
        <v>24.2</v>
      </c>
      <c r="AB10">
        <f>[1]x27!$K9</f>
        <v>30.7</v>
      </c>
      <c r="AF10" t="s">
        <v>7</v>
      </c>
      <c r="AG10" t="s">
        <v>100</v>
      </c>
    </row>
    <row r="11" spans="1:33" x14ac:dyDescent="0.2">
      <c r="A11" t="s">
        <v>92</v>
      </c>
      <c r="B11">
        <f>[1]x1!$K10</f>
        <v>14</v>
      </c>
      <c r="C11">
        <f>[1]x2!$D10</f>
        <v>68</v>
      </c>
      <c r="D11">
        <f>[1]x3!$C10</f>
        <v>4327</v>
      </c>
      <c r="E11">
        <f>[1]x4!$D10</f>
        <v>10</v>
      </c>
      <c r="F11">
        <f>[1]x5!$K10</f>
        <v>123.3</v>
      </c>
      <c r="G11">
        <f>[1]x6!$N10</f>
        <v>231.76190476190476</v>
      </c>
      <c r="I11">
        <f>[1]x8!$K10</f>
        <v>47.4</v>
      </c>
      <c r="J11">
        <f>[1]x9!$K10</f>
        <v>74</v>
      </c>
      <c r="K11">
        <f>[1]x10!$K10</f>
        <v>7.7</v>
      </c>
      <c r="L11">
        <f>[1]x11!$K10</f>
        <v>5.9</v>
      </c>
      <c r="M11">
        <f>[1]x12!$K10</f>
        <v>11.7</v>
      </c>
      <c r="N11">
        <f>[1]x13!$K10</f>
        <v>30.5</v>
      </c>
      <c r="O11">
        <f>[1]x14!$K10</f>
        <v>4</v>
      </c>
      <c r="P11">
        <f>[1]x15!$K10</f>
        <v>500</v>
      </c>
      <c r="Q11">
        <f>[1]x16!$K10</f>
        <v>39.200000000000003</v>
      </c>
      <c r="R11">
        <f>[1]x17!$K10</f>
        <v>67.599999999999994</v>
      </c>
      <c r="S11">
        <f>[1]x18!$K10</f>
        <v>9.91</v>
      </c>
      <c r="V11" s="4">
        <f>[1]x21!$K10</f>
        <v>2.92</v>
      </c>
      <c r="W11">
        <f>[1]x22!$G10</f>
        <v>131</v>
      </c>
      <c r="Y11">
        <f>[1]x24!$K10</f>
        <v>0.24</v>
      </c>
      <c r="Z11">
        <f>[1]x25!$K10</f>
        <v>22.4</v>
      </c>
      <c r="AA11">
        <f>[1]x26!$K10</f>
        <v>16.8</v>
      </c>
      <c r="AB11" s="5">
        <f>[1]x27!$N10</f>
        <v>132.69999999999999</v>
      </c>
      <c r="AF11" t="s">
        <v>8</v>
      </c>
      <c r="AG11" t="s">
        <v>101</v>
      </c>
    </row>
    <row r="12" spans="1:33" x14ac:dyDescent="0.2">
      <c r="A12" t="s">
        <v>76</v>
      </c>
      <c r="B12">
        <f>[1]x1!$K11</f>
        <v>13</v>
      </c>
      <c r="C12">
        <f>[1]x2!$D11</f>
        <v>30.1</v>
      </c>
      <c r="D12">
        <f>[1]x3!$C11</f>
        <v>6179.99</v>
      </c>
      <c r="E12">
        <f>[1]x4!$D11</f>
        <v>1.4</v>
      </c>
      <c r="F12">
        <f>[1]x5!$K11</f>
        <v>142.4</v>
      </c>
      <c r="G12">
        <f>[1]x6!$K11</f>
        <v>902</v>
      </c>
      <c r="I12">
        <f>[1]x8!$K11</f>
        <v>45.7</v>
      </c>
      <c r="J12">
        <f>[1]x9!$K11</f>
        <v>82.9</v>
      </c>
      <c r="K12">
        <f>[1]x10!$K11</f>
        <v>2.2999999999999998</v>
      </c>
      <c r="L12">
        <f>[1]x11!$K11</f>
        <v>4</v>
      </c>
      <c r="M12">
        <f>[1]x12!$K11</f>
        <v>16.399999999999999</v>
      </c>
      <c r="N12">
        <f>[1]x13!$K11</f>
        <v>11.1</v>
      </c>
      <c r="O12">
        <f>[1]x14!$K11</f>
        <v>0</v>
      </c>
      <c r="P12">
        <f>[1]x15!$K11</f>
        <v>517</v>
      </c>
      <c r="Q12">
        <f>[1]x16!$K11</f>
        <v>15.1</v>
      </c>
      <c r="R12">
        <f>[1]x17!$K11</f>
        <v>148.69999999999999</v>
      </c>
      <c r="S12">
        <f>[1]x18!$K11</f>
        <v>4.54</v>
      </c>
      <c r="V12" s="4">
        <f>[1]x21!$K11</f>
        <v>2.15</v>
      </c>
      <c r="W12">
        <f>[1]x22!$G11</f>
        <v>113</v>
      </c>
      <c r="Y12">
        <f>[1]x24!$K11</f>
        <v>0.28999999999999998</v>
      </c>
      <c r="Z12">
        <f>[1]x25!$K11</f>
        <v>24.7</v>
      </c>
      <c r="AA12">
        <f>[1]x26!$K11</f>
        <v>17.7</v>
      </c>
      <c r="AB12">
        <f>[1]x27!$K11</f>
        <v>441</v>
      </c>
      <c r="AF12" t="s">
        <v>9</v>
      </c>
      <c r="AG12" t="s">
        <v>102</v>
      </c>
    </row>
    <row r="13" spans="1:33" x14ac:dyDescent="0.2">
      <c r="A13" t="s">
        <v>74</v>
      </c>
      <c r="B13">
        <f>[1]x1!$K12</f>
        <v>27</v>
      </c>
      <c r="C13">
        <f>[1]x2!$D12</f>
        <v>31.9</v>
      </c>
      <c r="D13">
        <f>[1]x3!$C12</f>
        <v>197</v>
      </c>
      <c r="E13">
        <f>[1]x4!$D12</f>
        <v>1.2</v>
      </c>
      <c r="F13">
        <f>[1]x5!$K12</f>
        <v>114.9</v>
      </c>
      <c r="G13">
        <f>[1]x6!$K12</f>
        <v>235</v>
      </c>
      <c r="I13">
        <f>[1]x8!$K12</f>
        <v>71.7</v>
      </c>
      <c r="J13">
        <f>[1]x9!$K12</f>
        <v>85</v>
      </c>
      <c r="K13">
        <f>[1]x10!$K12</f>
        <v>11.1</v>
      </c>
      <c r="L13">
        <f>[1]x11!$K12</f>
        <v>5.9</v>
      </c>
      <c r="M13">
        <f>[1]x12!$K12</f>
        <v>19.2</v>
      </c>
      <c r="N13">
        <f>[1]x13!$K12</f>
        <v>12</v>
      </c>
      <c r="O13">
        <f>[1]x14!$K12</f>
        <v>0</v>
      </c>
      <c r="P13">
        <f>[1]x15!$K12</f>
        <v>488</v>
      </c>
      <c r="Q13">
        <f>[1]x16!$K12</f>
        <v>15.3</v>
      </c>
      <c r="R13">
        <f>[1]x17!$K12</f>
        <v>13.2</v>
      </c>
      <c r="S13">
        <f>[1]x18!$K12</f>
        <v>7.7</v>
      </c>
      <c r="V13" s="4">
        <f>[1]x21!$K12</f>
        <v>3.83</v>
      </c>
      <c r="W13">
        <f>[1]x22!$G12</f>
        <v>66</v>
      </c>
      <c r="Y13">
        <f>[1]x24!$K12</f>
        <v>0.27</v>
      </c>
      <c r="Z13">
        <f>[1]x25!$K12</f>
        <v>49.8</v>
      </c>
      <c r="AA13">
        <f>[1]x26!$K12</f>
        <v>35.700000000000003</v>
      </c>
      <c r="AB13" s="5">
        <f>[1]x27!$N12</f>
        <v>145.53229055046864</v>
      </c>
      <c r="AF13" t="s">
        <v>10</v>
      </c>
      <c r="AG13" t="s">
        <v>103</v>
      </c>
    </row>
    <row r="14" spans="1:33" x14ac:dyDescent="0.2">
      <c r="A14" t="s">
        <v>75</v>
      </c>
      <c r="B14">
        <f>[1]x1!$K13</f>
        <v>27</v>
      </c>
      <c r="C14">
        <f>[1]x2!$D13</f>
        <v>28.8</v>
      </c>
      <c r="D14">
        <f>[1]x3!$C13</f>
        <v>5481.4</v>
      </c>
      <c r="E14">
        <f>[1]x4!$D13</f>
        <v>0.9</v>
      </c>
      <c r="F14">
        <f>[1]x5!$K13</f>
        <v>209.3</v>
      </c>
      <c r="G14">
        <f>[1]x6!$K13</f>
        <v>64</v>
      </c>
      <c r="I14">
        <f>[1]x8!$K13</f>
        <v>73.3</v>
      </c>
      <c r="J14">
        <f>[1]x9!$K13</f>
        <v>89.3</v>
      </c>
      <c r="K14">
        <f>[1]x10!$K13</f>
        <v>5.9</v>
      </c>
      <c r="L14">
        <f>[1]x11!$K13</f>
        <v>3.6</v>
      </c>
      <c r="M14">
        <f>[1]x12!$K13</f>
        <v>15.7</v>
      </c>
      <c r="N14">
        <f>[1]x13!$K13</f>
        <v>8.8000000000000007</v>
      </c>
      <c r="O14">
        <f>[1]x14!$N$13</f>
        <v>0</v>
      </c>
      <c r="P14">
        <f>[1]x15!$K13</f>
        <v>456</v>
      </c>
      <c r="Q14">
        <f>[1]x16!$K13</f>
        <v>16.2</v>
      </c>
      <c r="R14">
        <f>[1]x17!$K13</f>
        <v>134.5</v>
      </c>
      <c r="S14">
        <f>[1]x18!$K13</f>
        <v>8.24</v>
      </c>
      <c r="V14" s="4">
        <f>[1]x21!$K13</f>
        <v>1.93</v>
      </c>
      <c r="W14">
        <f>[1]x22!$G13</f>
        <v>109</v>
      </c>
      <c r="Y14">
        <f>[1]x24!$K13</f>
        <v>0.23</v>
      </c>
      <c r="Z14">
        <f>[1]x25!$K13</f>
        <v>48.3</v>
      </c>
      <c r="AA14">
        <f>[1]x26!$K13</f>
        <v>28.6</v>
      </c>
      <c r="AB14">
        <f>[1]x27!$K13</f>
        <v>267.5</v>
      </c>
      <c r="AF14" t="s">
        <v>11</v>
      </c>
      <c r="AG14" t="s">
        <v>104</v>
      </c>
    </row>
    <row r="15" spans="1:33" x14ac:dyDescent="0.2">
      <c r="A15" t="s">
        <v>85</v>
      </c>
      <c r="B15">
        <f>[1]x1!$K14</f>
        <v>13</v>
      </c>
      <c r="C15">
        <f>[1]x2!$D14</f>
        <v>13</v>
      </c>
      <c r="D15">
        <f>[1]x3!$C14</f>
        <v>92</v>
      </c>
      <c r="E15">
        <f>[1]x4!$D14</f>
        <v>10.4</v>
      </c>
      <c r="F15">
        <f>[1]x5!$K14</f>
        <v>127.1</v>
      </c>
      <c r="G15">
        <f>[1]x6!$K14</f>
        <v>2</v>
      </c>
      <c r="I15">
        <f>[1]x8!$K14</f>
        <v>51.4</v>
      </c>
      <c r="J15">
        <f>[1]x9!$K14</f>
        <v>97.2</v>
      </c>
      <c r="K15">
        <f>[1]x10!$K14</f>
        <v>1.8</v>
      </c>
      <c r="L15">
        <f>[1]x11!$K14</f>
        <v>1.6</v>
      </c>
      <c r="M15">
        <f>[1]x12!$K14</f>
        <v>24.7</v>
      </c>
      <c r="N15">
        <f>[1]x13!$K14</f>
        <v>11</v>
      </c>
      <c r="O15">
        <f>[1]x14!$K14</f>
        <v>3</v>
      </c>
      <c r="P15">
        <f>[1]x15!$K14</f>
        <v>523</v>
      </c>
      <c r="Q15">
        <f>[1]x16!$K14</f>
        <v>5.8</v>
      </c>
      <c r="R15">
        <f>[1]x17!$K14</f>
        <v>0.5</v>
      </c>
      <c r="S15">
        <f>[1]x18!$K14</f>
        <v>2.67</v>
      </c>
      <c r="V15" s="4">
        <f>[1]x21!$K14</f>
        <v>3.36</v>
      </c>
      <c r="W15">
        <f>[1]x22!$G14</f>
        <v>100</v>
      </c>
      <c r="Y15">
        <f>[1]x24!$K14</f>
        <v>0.24</v>
      </c>
      <c r="Z15">
        <f>[1]x25!$K14</f>
        <v>11.3</v>
      </c>
      <c r="AA15">
        <f>[1]x26!$K14</f>
        <v>16.399999999999999</v>
      </c>
      <c r="AB15">
        <f>[1]x27!$K14</f>
        <v>132</v>
      </c>
      <c r="AF15" t="s">
        <v>12</v>
      </c>
      <c r="AG15" t="s">
        <v>105</v>
      </c>
    </row>
    <row r="16" spans="1:33" x14ac:dyDescent="0.2">
      <c r="A16" t="s">
        <v>73</v>
      </c>
      <c r="B16">
        <f>[1]x1!$K15</f>
        <v>13</v>
      </c>
      <c r="C16">
        <f>[1]x2!$D15</f>
        <v>11.9</v>
      </c>
      <c r="D16">
        <f>[1]x3!$C15</f>
        <v>6.47</v>
      </c>
      <c r="E16">
        <f>[1]x4!$D15</f>
        <v>2.4</v>
      </c>
      <c r="F16">
        <f>[1]x5!$K15</f>
        <v>253.3</v>
      </c>
      <c r="G16">
        <f>[1]x6!$K15</f>
        <v>71</v>
      </c>
      <c r="I16">
        <f>[1]x8!$K15</f>
        <v>88.6</v>
      </c>
      <c r="J16">
        <f>[1]x9!$K15</f>
        <v>87.4</v>
      </c>
      <c r="K16">
        <f>[1]x10!$K15</f>
        <v>3.8</v>
      </c>
      <c r="L16">
        <f>[1]x11!$K15</f>
        <v>5.0999999999999996</v>
      </c>
      <c r="M16">
        <f>[1]x12!$K15</f>
        <v>8</v>
      </c>
      <c r="N16">
        <f>[1]x13!$K15</f>
        <v>20.8</v>
      </c>
      <c r="O16">
        <f>[1]x14!$K15</f>
        <v>5</v>
      </c>
      <c r="P16">
        <f>[1]x15!$N$15</f>
        <v>655.77777777777783</v>
      </c>
      <c r="Q16">
        <f>[1]x16!$K15</f>
        <v>9.1999999999999993</v>
      </c>
      <c r="R16">
        <f>[1]x17!$K15</f>
        <v>13.6</v>
      </c>
      <c r="S16">
        <f>[1]x18!$K15</f>
        <v>1.65</v>
      </c>
      <c r="V16" s="4">
        <f>[1]x21!$K15</f>
        <v>1.88</v>
      </c>
      <c r="W16">
        <f>[1]x22!$G15</f>
        <v>94</v>
      </c>
      <c r="Y16">
        <f>[1]x24!$K15</f>
        <v>0.05</v>
      </c>
      <c r="Z16">
        <f>[1]x25!$K15</f>
        <v>20.2</v>
      </c>
      <c r="AA16">
        <f>[1]x26!$K15</f>
        <v>26</v>
      </c>
      <c r="AB16">
        <f>[1]x27!$K15</f>
        <v>24.3</v>
      </c>
      <c r="AF16" t="s">
        <v>13</v>
      </c>
      <c r="AG16" t="s">
        <v>106</v>
      </c>
    </row>
    <row r="17" spans="1:33" x14ac:dyDescent="0.2">
      <c r="A17" t="s">
        <v>81</v>
      </c>
      <c r="B17">
        <f>[1]x1!$K16</f>
        <v>12</v>
      </c>
      <c r="C17">
        <f>[1]x2!$D16</f>
        <v>37.9</v>
      </c>
      <c r="D17">
        <f>[1]x3!$C16</f>
        <v>377</v>
      </c>
      <c r="E17">
        <f>[1]x4!$D16</f>
        <v>2</v>
      </c>
      <c r="F17">
        <f>[1]x5!$K16</f>
        <v>123.5</v>
      </c>
      <c r="G17">
        <f>[1]x6!$K16</f>
        <v>81</v>
      </c>
      <c r="I17">
        <f>[1]x8!$K16</f>
        <v>78.400000000000006</v>
      </c>
      <c r="J17">
        <f>[1]x9!$K16</f>
        <v>104.5</v>
      </c>
      <c r="K17">
        <f>[1]x10!$K16</f>
        <v>6.3</v>
      </c>
      <c r="L17">
        <f>[1]x11!$K16</f>
        <v>8.6</v>
      </c>
      <c r="M17">
        <f>[1]x12!$K16</f>
        <v>15.4</v>
      </c>
      <c r="N17">
        <f>[1]x13!$K16</f>
        <v>15</v>
      </c>
      <c r="O17">
        <f>[1]x14!$K16</f>
        <v>1</v>
      </c>
      <c r="P17">
        <f>[1]x15!$K16</f>
        <v>448</v>
      </c>
      <c r="Q17">
        <f>[1]x16!$K16</f>
        <v>25.8</v>
      </c>
      <c r="R17">
        <f>[1]x17!$K16</f>
        <v>13.1</v>
      </c>
      <c r="S17">
        <f>[1]x18!$K16</f>
        <v>7.11</v>
      </c>
      <c r="V17" s="4">
        <f>[1]x21!$K16</f>
        <v>1.85</v>
      </c>
      <c r="W17">
        <f>[1]x22!$G16</f>
        <v>66</v>
      </c>
      <c r="Y17">
        <f>[1]x24!$K16</f>
        <v>0.18</v>
      </c>
      <c r="Z17">
        <f>[1]x25!$K16</f>
        <v>16.3</v>
      </c>
      <c r="AA17">
        <f>[1]x26!$K16</f>
        <v>29.3</v>
      </c>
      <c r="AB17">
        <f>[1]x27!$K16</f>
        <v>42.4</v>
      </c>
      <c r="AF17" t="s">
        <v>14</v>
      </c>
      <c r="AG17" t="s">
        <v>107</v>
      </c>
    </row>
    <row r="18" spans="1:33" x14ac:dyDescent="0.2">
      <c r="A18" t="s">
        <v>82</v>
      </c>
      <c r="B18">
        <f>[1]x1!$K17</f>
        <v>27</v>
      </c>
      <c r="C18">
        <f>[1]x2!$D17</f>
        <v>33.9</v>
      </c>
      <c r="D18">
        <f>[1]x3!$C17</f>
        <v>2</v>
      </c>
      <c r="E18">
        <f>[1]x4!$D17</f>
        <v>0.3</v>
      </c>
      <c r="F18">
        <f>[1]x5!$K17</f>
        <v>123.5</v>
      </c>
      <c r="G18">
        <f>[1]x6!$K17</f>
        <v>72</v>
      </c>
      <c r="I18">
        <f>[1]x8!$K17</f>
        <v>95.9</v>
      </c>
      <c r="J18">
        <f>[1]x9!$K17</f>
        <v>96.1</v>
      </c>
      <c r="K18">
        <f>[1]x10!$K17</f>
        <v>2.2000000000000002</v>
      </c>
      <c r="L18">
        <f>[1]x11!$K17</f>
        <v>3.5</v>
      </c>
      <c r="M18">
        <f>[1]x12!$K17</f>
        <v>20.100000000000001</v>
      </c>
      <c r="N18">
        <f>[1]x13!$K17</f>
        <v>23.9</v>
      </c>
      <c r="O18">
        <f>[1]x14!$K17</f>
        <v>4</v>
      </c>
      <c r="P18">
        <f>[1]x15!$K17</f>
        <v>607</v>
      </c>
      <c r="Q18">
        <f>[1]x16!$K17</f>
        <v>5</v>
      </c>
      <c r="R18">
        <f>[1]x17!$K17</f>
        <v>1.8</v>
      </c>
      <c r="S18">
        <f>[1]x18!$K17</f>
        <v>3.21</v>
      </c>
      <c r="V18" s="4">
        <f>[1]x21!$K17</f>
        <v>1.82</v>
      </c>
      <c r="W18">
        <f>[1]x22!$G17</f>
        <v>125</v>
      </c>
      <c r="Y18">
        <f>[1]x24!$K17</f>
        <v>0.38</v>
      </c>
      <c r="Z18">
        <f>[1]x25!$K17</f>
        <v>16.600000000000001</v>
      </c>
      <c r="AA18">
        <f>[1]x26!$K17</f>
        <v>18.5</v>
      </c>
      <c r="AB18" s="5">
        <f>[1]x27!$N17</f>
        <v>9.64</v>
      </c>
      <c r="AF18" s="8" t="s">
        <v>15</v>
      </c>
      <c r="AG18" s="8" t="s">
        <v>109</v>
      </c>
    </row>
    <row r="19" spans="1:33" x14ac:dyDescent="0.2">
      <c r="A19" t="s">
        <v>80</v>
      </c>
      <c r="B19">
        <f>[1]x1!$K18</f>
        <v>12</v>
      </c>
      <c r="C19">
        <f>[1]x2!$D18</f>
        <v>53.9</v>
      </c>
      <c r="D19">
        <f>[1]x3!$C18</f>
        <v>549.4</v>
      </c>
      <c r="E19">
        <f>[1]x4!$D18</f>
        <v>2.2000000000000002</v>
      </c>
      <c r="F19">
        <f>[1]x5!$K18</f>
        <v>141.4</v>
      </c>
      <c r="G19">
        <f>[1]x6!$K18</f>
        <v>1</v>
      </c>
      <c r="I19">
        <f>[1]x8!$K18</f>
        <v>51.2</v>
      </c>
      <c r="J19">
        <f>[1]x9!$K18</f>
        <v>86.6</v>
      </c>
      <c r="K19">
        <f>[1]x10!$K18</f>
        <v>1.9</v>
      </c>
      <c r="L19">
        <f>[1]x11!$K18</f>
        <v>11.8</v>
      </c>
      <c r="M19">
        <f>[1]x12!$K18</f>
        <v>14.6</v>
      </c>
      <c r="N19">
        <f>[1]x13!$K18</f>
        <v>21.5</v>
      </c>
      <c r="O19">
        <f>[1]x14!$K18</f>
        <v>2</v>
      </c>
      <c r="P19">
        <f>[1]x15!$K18</f>
        <v>404</v>
      </c>
      <c r="Q19">
        <f>[1]x16!$K18</f>
        <v>37.6</v>
      </c>
      <c r="R19">
        <f>[1]x17!$K18</f>
        <v>28.1</v>
      </c>
      <c r="S19">
        <f>[1]x18!$K18</f>
        <v>12.29</v>
      </c>
      <c r="V19" s="4">
        <f>[1]x21!$K18</f>
        <v>3.66</v>
      </c>
      <c r="W19">
        <f>[1]x22!$G18</f>
        <v>65</v>
      </c>
      <c r="Y19">
        <f>[1]x24!$K18</f>
        <v>0.16</v>
      </c>
      <c r="Z19">
        <f>[1]x25!$K18</f>
        <v>16.3</v>
      </c>
      <c r="AA19">
        <f>[1]x26!$K18</f>
        <v>30.9</v>
      </c>
      <c r="AB19">
        <f>[1]x27!$K18</f>
        <v>29.7</v>
      </c>
      <c r="AF19" s="8" t="s">
        <v>16</v>
      </c>
      <c r="AG19" s="8" t="s">
        <v>108</v>
      </c>
    </row>
    <row r="20" spans="1:33" x14ac:dyDescent="0.2">
      <c r="A20" t="s">
        <v>84</v>
      </c>
      <c r="B20">
        <f>[1]x1!$K19</f>
        <v>13</v>
      </c>
      <c r="C20">
        <f>[1]x2!$D19</f>
        <v>5.2</v>
      </c>
      <c r="D20">
        <f>[1]x3!$E$19</f>
        <v>0</v>
      </c>
      <c r="E20">
        <f>[1]x4!$D19</f>
        <v>1.3</v>
      </c>
      <c r="F20">
        <f>[1]x5!$K19</f>
        <v>92.2</v>
      </c>
      <c r="G20">
        <f>[1]x6!$N19</f>
        <v>231.76190476190473</v>
      </c>
      <c r="I20">
        <f>[1]x8!$K19</f>
        <v>97.3</v>
      </c>
      <c r="J20">
        <f>[1]x9!$K19</f>
        <v>72.5</v>
      </c>
      <c r="K20">
        <f>[1]x10!$K19</f>
        <v>7.5</v>
      </c>
      <c r="L20">
        <f>[1]x11!$K19</f>
        <v>0.8</v>
      </c>
      <c r="M20">
        <f>[1]x12!$K19</f>
        <v>24.8</v>
      </c>
      <c r="N20">
        <f>[1]x13!$K19</f>
        <v>14</v>
      </c>
      <c r="O20">
        <f>[1]x14!$K19</f>
        <v>30</v>
      </c>
      <c r="P20">
        <f>[1]x15!$K19</f>
        <v>606</v>
      </c>
      <c r="Q20">
        <f>[1]x16!$K19</f>
        <v>5</v>
      </c>
      <c r="R20">
        <f>[1]x17!$K19</f>
        <v>0.1</v>
      </c>
      <c r="S20">
        <f>[1]x18!$K19</f>
        <v>0.25</v>
      </c>
      <c r="V20" s="4">
        <f>[1]x21!$K19</f>
        <v>2.9</v>
      </c>
      <c r="W20">
        <f>[1]x22!$G19</f>
        <v>59</v>
      </c>
      <c r="Y20">
        <f>[1]x24!$K19</f>
        <v>0.13</v>
      </c>
      <c r="Z20">
        <f>[1]x25!$K19</f>
        <v>12.6</v>
      </c>
      <c r="AA20">
        <f>[1]x26!$K19</f>
        <v>22.4</v>
      </c>
      <c r="AB20" s="5">
        <f>[1]x27!$N19</f>
        <v>143.91419305977459</v>
      </c>
      <c r="AF20" s="8" t="s">
        <v>17</v>
      </c>
      <c r="AG20" s="8" t="s">
        <v>110</v>
      </c>
    </row>
    <row r="21" spans="1:33" x14ac:dyDescent="0.2">
      <c r="A21" t="s">
        <v>71</v>
      </c>
      <c r="B21">
        <f>[1]x1!$K20</f>
        <v>15</v>
      </c>
      <c r="C21">
        <f>[1]x2!$D20</f>
        <v>33.799999999999997</v>
      </c>
      <c r="D21">
        <f>[1]x3!$C20</f>
        <v>9264</v>
      </c>
      <c r="E21">
        <f>[1]x4!$D20</f>
        <v>1.8</v>
      </c>
      <c r="F21">
        <f>[1]x5!$K20</f>
        <v>131.9</v>
      </c>
      <c r="G21">
        <f>[1]x6!$K20</f>
        <v>869</v>
      </c>
      <c r="I21">
        <f>[1]x8!$K20</f>
        <v>61.9</v>
      </c>
      <c r="J21">
        <f>[1]x9!$K20</f>
        <v>96.2</v>
      </c>
      <c r="K21">
        <f>[1]x10!$K20</f>
        <v>4.3</v>
      </c>
      <c r="L21">
        <f>[1]x11!$K20</f>
        <v>2.7</v>
      </c>
      <c r="M21">
        <f>[1]x12!$K20</f>
        <v>25.8</v>
      </c>
      <c r="N21">
        <f>[1]x13!$K20</f>
        <v>16</v>
      </c>
      <c r="O21">
        <f>[1]x14!$K20</f>
        <v>-2</v>
      </c>
      <c r="P21">
        <f>[1]x15!$K20</f>
        <v>632</v>
      </c>
      <c r="Q21">
        <f>[1]x16!$K20</f>
        <v>14.6</v>
      </c>
      <c r="R21">
        <f>[1]x17!$K20</f>
        <v>28</v>
      </c>
      <c r="S21">
        <f>[1]x18!$K20</f>
        <v>6.34</v>
      </c>
      <c r="V21" s="4">
        <f>[1]x21!$K20</f>
        <v>1.91</v>
      </c>
      <c r="W21">
        <f>[1]x22!$G20</f>
        <v>132</v>
      </c>
      <c r="Y21">
        <f>[1]x24!$K20</f>
        <v>0.41</v>
      </c>
      <c r="Z21">
        <f>[1]x25!$K20</f>
        <v>7.2</v>
      </c>
      <c r="AA21">
        <f>[1]x26!$K20</f>
        <v>20</v>
      </c>
      <c r="AB21">
        <f>[1]x27!$K20</f>
        <v>514</v>
      </c>
      <c r="AF21" s="8" t="s">
        <v>18</v>
      </c>
      <c r="AG21" s="8" t="s">
        <v>111</v>
      </c>
    </row>
    <row r="22" spans="1:33" x14ac:dyDescent="0.2">
      <c r="A22" t="s">
        <v>87</v>
      </c>
      <c r="B22">
        <f>[1]x1!$K21</f>
        <v>20</v>
      </c>
      <c r="C22">
        <f>[1]x2!$D21</f>
        <v>35.700000000000003</v>
      </c>
      <c r="D22">
        <f>[1]x3!$C21</f>
        <v>1607.5</v>
      </c>
      <c r="E22">
        <f>[1]x4!$D21</f>
        <v>1.7</v>
      </c>
      <c r="F22">
        <f>[1]x5!$K21</f>
        <v>143</v>
      </c>
      <c r="G22">
        <f>[1]x6!$N21</f>
        <v>231.76190476190473</v>
      </c>
      <c r="I22">
        <f>[1]x8!$K21</f>
        <v>29.2</v>
      </c>
      <c r="J22">
        <f>[1]x9!$K21</f>
        <v>91.4</v>
      </c>
      <c r="K22">
        <f>[1]x10!$K21</f>
        <v>18.2</v>
      </c>
      <c r="L22">
        <f>[1]x11!$K21</f>
        <v>5.8</v>
      </c>
      <c r="M22">
        <f>[1]x12!$K21</f>
        <v>12.4</v>
      </c>
      <c r="N22">
        <f>[1]x13!$K21</f>
        <v>16.899999999999999</v>
      </c>
      <c r="O22">
        <f>[1]x14!$N$21</f>
        <v>5.333333333333333</v>
      </c>
      <c r="P22">
        <f>[1]x15!$K21</f>
        <v>286</v>
      </c>
      <c r="Q22">
        <f>[1]x16!$K21</f>
        <v>11.7</v>
      </c>
      <c r="R22">
        <f>[1]x17!$K21</f>
        <v>58.4</v>
      </c>
      <c r="S22">
        <f>[1]x18!$K21</f>
        <v>4.03</v>
      </c>
      <c r="V22" s="4">
        <f>[1]x21!$K21</f>
        <v>2.66</v>
      </c>
      <c r="W22">
        <f>[1]x22!$G21</f>
        <v>44</v>
      </c>
      <c r="Y22">
        <f>[1]x24!$K21</f>
        <v>0.24</v>
      </c>
      <c r="Z22">
        <f>[1]x25!$K21</f>
        <v>20.8</v>
      </c>
      <c r="AA22">
        <f>[1]x26!$K21</f>
        <v>23.4</v>
      </c>
      <c r="AB22">
        <f>[1]x27!$K21</f>
        <v>491.7</v>
      </c>
      <c r="AF22" s="8" t="s">
        <v>19</v>
      </c>
      <c r="AG22" s="8" t="s">
        <v>112</v>
      </c>
    </row>
    <row r="23" spans="1:33" x14ac:dyDescent="0.2">
      <c r="A23" t="s">
        <v>88</v>
      </c>
      <c r="B23">
        <f>[1]x1!$K22</f>
        <v>21</v>
      </c>
      <c r="C23">
        <f>[1]x2!$D22</f>
        <v>33.5</v>
      </c>
      <c r="D23">
        <f>[1]x3!$C22</f>
        <v>1070.1099999999999</v>
      </c>
      <c r="E23">
        <f>[1]x4!$D22</f>
        <v>1.4</v>
      </c>
      <c r="F23">
        <f>[1]x5!$K22</f>
        <v>132.80000000000001</v>
      </c>
      <c r="G23">
        <f>[1]x6!$K22</f>
        <v>187</v>
      </c>
      <c r="I23">
        <f>[1]x8!$K22</f>
        <v>77.3</v>
      </c>
      <c r="J23">
        <f>[1]x9!$K22</f>
        <v>87.3</v>
      </c>
      <c r="K23">
        <f>[1]x10!$K22</f>
        <v>4.8</v>
      </c>
      <c r="L23">
        <f>[1]x11!$K22</f>
        <v>5.6</v>
      </c>
      <c r="M23">
        <f>[1]x12!$K22</f>
        <v>23</v>
      </c>
      <c r="N23">
        <f>[1]x13!$K22</f>
        <v>15</v>
      </c>
      <c r="O23">
        <f>[1]x14!$K22</f>
        <v>5</v>
      </c>
      <c r="P23">
        <f>[1]x15!$K22</f>
        <v>460</v>
      </c>
      <c r="Q23">
        <f>[1]x16!$K22</f>
        <v>28</v>
      </c>
      <c r="R23">
        <f>[1]x17!$K22</f>
        <v>78.099999999999994</v>
      </c>
      <c r="S23">
        <f>[1]x18!$K22</f>
        <v>6.52</v>
      </c>
      <c r="V23" s="4">
        <f>[1]x21!$K22</f>
        <v>2.41</v>
      </c>
      <c r="W23">
        <f>[1]x22!$G22</f>
        <v>92</v>
      </c>
      <c r="Y23">
        <f>[1]x24!$K22</f>
        <v>0.08</v>
      </c>
      <c r="Z23">
        <f>[1]x25!$K22</f>
        <v>32</v>
      </c>
      <c r="AA23">
        <f>[1]x26!$K22</f>
        <v>26.6</v>
      </c>
      <c r="AB23">
        <f>[1]x27!$K22</f>
        <v>99.6</v>
      </c>
      <c r="AF23" s="8" t="s">
        <v>20</v>
      </c>
      <c r="AG23" s="8" t="s">
        <v>113</v>
      </c>
    </row>
    <row r="24" spans="1:33" x14ac:dyDescent="0.2">
      <c r="A24" t="s">
        <v>89</v>
      </c>
      <c r="B24">
        <f>[1]x1!$K23</f>
        <v>23</v>
      </c>
      <c r="C24">
        <f>[1]x2!$D23</f>
        <v>32.6</v>
      </c>
      <c r="D24">
        <f>[1]x3!$C23</f>
        <v>538.9</v>
      </c>
      <c r="E24">
        <f>[1]x4!$D23</f>
        <v>1.5</v>
      </c>
      <c r="F24">
        <f>[1]x5!$K23</f>
        <v>55.7</v>
      </c>
      <c r="G24">
        <f>[1]x6!$K23</f>
        <v>185</v>
      </c>
      <c r="I24">
        <f>[1]x8!$K23</f>
        <v>17.100000000000001</v>
      </c>
      <c r="J24">
        <f>[1]x9!$K23</f>
        <v>91.3</v>
      </c>
      <c r="K24">
        <f>[1]x10!$K23</f>
        <v>7.7</v>
      </c>
      <c r="L24">
        <f>[1]x11!$K23</f>
        <v>7.6</v>
      </c>
      <c r="M24">
        <f>[1]x12!$K23</f>
        <v>22.2</v>
      </c>
      <c r="N24">
        <f>[1]x13!$K23</f>
        <v>27.2</v>
      </c>
      <c r="O24">
        <f>[1]x14!$K23</f>
        <v>-1</v>
      </c>
      <c r="P24">
        <f>[1]x15!$K23</f>
        <v>247</v>
      </c>
      <c r="Q24">
        <f>[1]x16!$K23</f>
        <v>24.8</v>
      </c>
      <c r="R24">
        <f>[1]x17!$K23</f>
        <v>28.9</v>
      </c>
      <c r="S24">
        <f>[1]x18!$K23</f>
        <v>1.77</v>
      </c>
      <c r="V24" s="4">
        <f>[1]x21!$K23</f>
        <v>2.4300000000000002</v>
      </c>
      <c r="W24">
        <f>[1]x22!$G23</f>
        <v>71</v>
      </c>
      <c r="Y24">
        <f>[1]x24!$K23</f>
        <v>0.19</v>
      </c>
      <c r="Z24">
        <f>[1]x25!$K23</f>
        <v>21.7</v>
      </c>
      <c r="AA24">
        <f>[1]x26!$K23</f>
        <v>37.4</v>
      </c>
      <c r="AB24">
        <f>[1]x27!$K23</f>
        <v>155.1</v>
      </c>
      <c r="AF24" s="8" t="s">
        <v>21</v>
      </c>
      <c r="AG24" s="8" t="s">
        <v>131</v>
      </c>
    </row>
    <row r="25" spans="1:33" x14ac:dyDescent="0.2">
      <c r="A25" t="s">
        <v>91</v>
      </c>
      <c r="B25">
        <f>[1]x1!$K24</f>
        <v>30</v>
      </c>
      <c r="C25">
        <f>[1]x2!$D24</f>
        <v>45.1</v>
      </c>
      <c r="D25">
        <f>[1]x3!$C24</f>
        <v>853.7</v>
      </c>
      <c r="E25">
        <f>[1]x4!$D24</f>
        <v>1.1000000000000001</v>
      </c>
      <c r="F25">
        <f>[1]x5!$K24</f>
        <v>144.4</v>
      </c>
      <c r="G25">
        <f>[1]x6!$K24</f>
        <v>0</v>
      </c>
      <c r="I25">
        <f>[1]x8!$K24</f>
        <v>58.7</v>
      </c>
      <c r="J25">
        <f>[1]x9!$K24</f>
        <v>83.8</v>
      </c>
      <c r="K25">
        <f>[1]x10!$K24</f>
        <v>13.2</v>
      </c>
      <c r="L25">
        <f>[1]x11!$K24</f>
        <v>6.9</v>
      </c>
      <c r="M25">
        <f>[1]x12!$K24</f>
        <v>12.8</v>
      </c>
      <c r="N25">
        <f>[1]x13!$K24</f>
        <v>12.7</v>
      </c>
      <c r="O25">
        <f>[1]x14!$K24</f>
        <v>-5</v>
      </c>
      <c r="P25">
        <f>[1]x15!$K24</f>
        <v>329</v>
      </c>
      <c r="Q25">
        <f>[1]x16!$K24</f>
        <v>12.9</v>
      </c>
      <c r="R25">
        <f>[1]x17!$K24</f>
        <v>37.4</v>
      </c>
      <c r="S25">
        <f>[1]x18!$K24</f>
        <v>9.4700000000000006</v>
      </c>
      <c r="V25" s="4">
        <f>[1]x21!$K24</f>
        <v>1.76</v>
      </c>
      <c r="W25">
        <f>[1]x22!$G24</f>
        <v>61</v>
      </c>
      <c r="Y25">
        <f>[1]x24!$K24</f>
        <v>0.33</v>
      </c>
      <c r="Z25">
        <f>[1]x25!$K24</f>
        <v>26.5</v>
      </c>
      <c r="AA25">
        <f>[1]x26!$K24</f>
        <v>18.399999999999999</v>
      </c>
      <c r="AB25" s="5">
        <f>[1]x27!$N24</f>
        <v>144.01113543840199</v>
      </c>
      <c r="AF25" s="8" t="s">
        <v>22</v>
      </c>
      <c r="AG25" s="8" t="s">
        <v>132</v>
      </c>
    </row>
    <row r="26" spans="1:33" x14ac:dyDescent="0.2">
      <c r="A26" t="s">
        <v>90</v>
      </c>
      <c r="B26">
        <f>[1]x1!$K25</f>
        <v>38</v>
      </c>
      <c r="C26">
        <f>[1]x2!$D25</f>
        <v>61.1</v>
      </c>
      <c r="D26">
        <f>[1]x3!$C25</f>
        <v>278</v>
      </c>
      <c r="E26">
        <f>[1]x4!$D25</f>
        <v>0.8</v>
      </c>
      <c r="F26">
        <f>[1]x5!$K25</f>
        <v>165.4</v>
      </c>
      <c r="G26">
        <f>[1]x6!$K25</f>
        <v>5</v>
      </c>
      <c r="I26">
        <f>[1]x8!$K25</f>
        <v>48.8</v>
      </c>
      <c r="J26">
        <f>[1]x9!$K25</f>
        <v>86.3</v>
      </c>
      <c r="K26">
        <f>[1]x10!$K25</f>
        <v>2.6</v>
      </c>
      <c r="L26">
        <f>[1]x11!$K25</f>
        <v>6.3</v>
      </c>
      <c r="M26">
        <f>[1]x12!$K25</f>
        <v>12.9</v>
      </c>
      <c r="N26">
        <f>[1]x13!$K25</f>
        <v>13.3</v>
      </c>
      <c r="O26">
        <f>[1]x14!$K25</f>
        <v>2</v>
      </c>
      <c r="P26">
        <f>[1]x15!$K25</f>
        <v>449</v>
      </c>
      <c r="Q26">
        <f>[1]x16!$K25</f>
        <v>21.9</v>
      </c>
      <c r="R26">
        <f>[1]x17!$K25</f>
        <v>6.5</v>
      </c>
      <c r="S26">
        <f>[1]x18!$K25</f>
        <v>8.85</v>
      </c>
      <c r="V26" s="4">
        <f>[1]x21!$K25</f>
        <v>3.89</v>
      </c>
      <c r="W26">
        <f>[1]x22!$G25</f>
        <v>93</v>
      </c>
      <c r="Y26">
        <f>[1]x24!$K25</f>
        <v>0.3</v>
      </c>
      <c r="Z26">
        <f>[1]x25!$K25</f>
        <v>16.3</v>
      </c>
      <c r="AA26">
        <f>[1]x26!$K25</f>
        <v>19.2</v>
      </c>
      <c r="AB26">
        <f>[1]x27!$K25</f>
        <v>23.7</v>
      </c>
      <c r="AF26" s="8" t="s">
        <v>23</v>
      </c>
      <c r="AG26" s="8" t="s">
        <v>133</v>
      </c>
    </row>
    <row r="27" spans="1:33" x14ac:dyDescent="0.2">
      <c r="A27" t="s">
        <v>93</v>
      </c>
      <c r="B27">
        <f>[1]x1!$K26</f>
        <v>13</v>
      </c>
      <c r="C27">
        <f>[1]x2!$D26</f>
        <v>64.2</v>
      </c>
      <c r="D27">
        <f>[1]x3!$C26</f>
        <v>2245.0300000000002</v>
      </c>
      <c r="E27">
        <f>[1]x4!$D26</f>
        <v>8.9</v>
      </c>
      <c r="F27">
        <f>[1]x5!$K26</f>
        <v>109.1</v>
      </c>
      <c r="G27">
        <f>[1]x6!$K26</f>
        <v>153</v>
      </c>
      <c r="I27">
        <f>[1]x8!$K26</f>
        <v>30</v>
      </c>
      <c r="J27">
        <f>[1]x9!$K26</f>
        <v>83.7</v>
      </c>
      <c r="K27">
        <f>[1]x10!$K26</f>
        <v>2</v>
      </c>
      <c r="L27">
        <f>[1]x11!$K26</f>
        <v>3.9</v>
      </c>
      <c r="M27">
        <f>[1]x12!$K26</f>
        <v>12.6</v>
      </c>
      <c r="N27">
        <f>[1]x13!$K26</f>
        <v>22.6</v>
      </c>
      <c r="O27">
        <f>[1]x14!$K26</f>
        <v>0</v>
      </c>
      <c r="P27">
        <f>[1]x15!$K26</f>
        <v>447</v>
      </c>
      <c r="Q27">
        <f>[1]x16!$K26</f>
        <v>53.8</v>
      </c>
      <c r="R27">
        <f>[1]x17!$K26</f>
        <v>11.9</v>
      </c>
      <c r="S27">
        <f>[1]x18!$K26</f>
        <v>17.14</v>
      </c>
      <c r="V27" s="4">
        <f>[1]x21!$K26</f>
        <v>2.21</v>
      </c>
      <c r="W27">
        <f>[1]x22!$G26</f>
        <v>121</v>
      </c>
      <c r="Y27">
        <f>[1]x24!$K26</f>
        <v>0.11</v>
      </c>
      <c r="Z27">
        <f>[1]x25!$K26</f>
        <v>20.399999999999999</v>
      </c>
      <c r="AA27">
        <f>[1]x26!$K26</f>
        <v>18.600000000000001</v>
      </c>
      <c r="AB27">
        <f>[1]x27!$K26</f>
        <v>71.900000000000006</v>
      </c>
      <c r="AF27" t="s">
        <v>24</v>
      </c>
      <c r="AG27" t="s">
        <v>120</v>
      </c>
    </row>
    <row r="28" spans="1:33" x14ac:dyDescent="0.2">
      <c r="A28" t="s">
        <v>83</v>
      </c>
      <c r="B28">
        <f>[1]x1!$K27</f>
        <v>21</v>
      </c>
      <c r="C28">
        <f>[1]x2!$D27</f>
        <v>24</v>
      </c>
      <c r="D28">
        <f>[1]x3!$C27</f>
        <v>874.37</v>
      </c>
      <c r="E28">
        <f>[1]x4!$D27</f>
        <v>2.1</v>
      </c>
      <c r="F28">
        <f>[1]x5!$K27</f>
        <v>130.19999999999999</v>
      </c>
      <c r="G28">
        <f>[1]x6!$K27</f>
        <v>702</v>
      </c>
      <c r="I28">
        <f>[1]x8!$K27</f>
        <v>53.3</v>
      </c>
      <c r="J28">
        <f>[1]x9!$K27</f>
        <v>79.599999999999994</v>
      </c>
      <c r="K28">
        <f>[1]x10!$K27</f>
        <v>2.4</v>
      </c>
      <c r="L28">
        <f>[1]x11!$K27</f>
        <v>7.1</v>
      </c>
      <c r="M28">
        <f>[1]x12!$K27</f>
        <v>13.7</v>
      </c>
      <c r="N28">
        <f>[1]x13!$K27</f>
        <v>12.7</v>
      </c>
      <c r="O28">
        <f>[1]x14!$K27</f>
        <v>-1</v>
      </c>
      <c r="P28">
        <f>[1]x15!$K27</f>
        <v>377</v>
      </c>
      <c r="Q28">
        <f>[1]x16!$K27</f>
        <v>14.4</v>
      </c>
      <c r="R28">
        <f>[1]x17!$K27</f>
        <v>88.4</v>
      </c>
      <c r="S28">
        <f>[1]x18!$K27</f>
        <v>2.4300000000000002</v>
      </c>
      <c r="V28" s="4">
        <f>[1]x21!$K27</f>
        <v>2.67</v>
      </c>
      <c r="W28">
        <f>[1]x22!$G27</f>
        <v>73</v>
      </c>
      <c r="Y28">
        <f>[1]x24!$K27</f>
        <v>0.18</v>
      </c>
      <c r="Z28">
        <f>[1]x25!$K27</f>
        <v>17.3</v>
      </c>
      <c r="AA28">
        <f>[1]x26!$K27</f>
        <v>28.2</v>
      </c>
      <c r="AB28" s="5">
        <f>[1]x27!$N27</f>
        <v>144.12425003756678</v>
      </c>
      <c r="AF28" s="8" t="s">
        <v>25</v>
      </c>
      <c r="AG28" s="8" t="s">
        <v>119</v>
      </c>
    </row>
    <row r="29" spans="1:33" x14ac:dyDescent="0.2">
      <c r="A29" t="s">
        <v>94</v>
      </c>
      <c r="B29">
        <f>[1]x1!$K28</f>
        <v>9</v>
      </c>
      <c r="C29">
        <f>[1]x2!$D28</f>
        <v>11.8</v>
      </c>
      <c r="D29">
        <f>[1]x3!$C28</f>
        <v>290</v>
      </c>
      <c r="E29">
        <f>[1]x4!$D28</f>
        <v>1.6</v>
      </c>
      <c r="F29">
        <f>[1]x5!$K28</f>
        <v>164.7</v>
      </c>
      <c r="G29">
        <f>[1]x6!$N28</f>
        <v>231.76190476190473</v>
      </c>
      <c r="I29">
        <f>[1]x8!$K28</f>
        <v>37.299999999999997</v>
      </c>
      <c r="J29">
        <f>[1]x9!$K28</f>
        <v>88.2</v>
      </c>
      <c r="K29">
        <f>[1]x10!$K28</f>
        <v>3.6</v>
      </c>
      <c r="L29">
        <f>[1]x11!$K28</f>
        <v>2.2000000000000002</v>
      </c>
      <c r="M29">
        <f>[1]x12!$K28</f>
        <v>16.5</v>
      </c>
      <c r="N29">
        <f>[1]x13!$K28</f>
        <v>9</v>
      </c>
      <c r="O29">
        <f>[1]x14!$N$28</f>
        <v>-0.54545454545454541</v>
      </c>
      <c r="P29">
        <f>[1]x15!$K28</f>
        <v>483</v>
      </c>
      <c r="Q29">
        <f>[1]x16!$K28</f>
        <v>8.5</v>
      </c>
      <c r="R29">
        <f>[1]x17!$K28</f>
        <v>112</v>
      </c>
      <c r="S29">
        <f>[1]x18!$K28</f>
        <v>2.89</v>
      </c>
      <c r="V29" s="4">
        <f>[1]x21!$K28</f>
        <v>2.4500000000000002</v>
      </c>
      <c r="W29">
        <f>[1]x22!$G28</f>
        <v>113</v>
      </c>
      <c r="Y29">
        <f>[1]x24!$K28</f>
        <v>0.11</v>
      </c>
      <c r="Z29">
        <f>[1]x25!$K28</f>
        <v>14.6</v>
      </c>
      <c r="AA29">
        <f>[1]x26!$K28</f>
        <v>23.5</v>
      </c>
      <c r="AB29">
        <f>[1]x27!$K28</f>
        <v>335.1</v>
      </c>
      <c r="AF29" s="8" t="s">
        <v>26</v>
      </c>
      <c r="AG29" s="8" t="s">
        <v>121</v>
      </c>
    </row>
    <row r="30" spans="1:33" x14ac:dyDescent="0.2">
      <c r="A30" t="s">
        <v>78</v>
      </c>
      <c r="B30">
        <f>[1]x1!$K29</f>
        <v>19</v>
      </c>
      <c r="C30">
        <f>[1]x2!$D29</f>
        <v>33</v>
      </c>
      <c r="D30">
        <f>[1]x3!$C29</f>
        <v>4705.63</v>
      </c>
      <c r="E30">
        <f>[1]x4!$D29</f>
        <v>1.8</v>
      </c>
      <c r="F30">
        <f>[1]x5!$K29</f>
        <v>187.9</v>
      </c>
      <c r="G30">
        <f>[1]x6!$K29</f>
        <v>203</v>
      </c>
      <c r="I30">
        <f>[1]x8!$K29</f>
        <v>77.099999999999994</v>
      </c>
      <c r="J30">
        <f>[1]x9!$K29</f>
        <v>85.7</v>
      </c>
      <c r="K30">
        <f>[1]x10!$K29</f>
        <v>2</v>
      </c>
      <c r="L30">
        <f>[1]x11!$K29</f>
        <v>2.9</v>
      </c>
      <c r="M30">
        <f>[1]x12!$K29</f>
        <v>18.3</v>
      </c>
      <c r="N30">
        <f>[1]x13!$K29</f>
        <v>8.3000000000000007</v>
      </c>
      <c r="O30">
        <f>[1]x14!$K29</f>
        <v>-1</v>
      </c>
      <c r="P30">
        <f>[1]x15!$K29</f>
        <v>486</v>
      </c>
      <c r="Q30">
        <f>[1]x16!$K29</f>
        <v>17.5</v>
      </c>
      <c r="R30">
        <f>[1]x17!$K29</f>
        <v>100.5</v>
      </c>
      <c r="S30">
        <f>[1]x18!$K29</f>
        <v>11.79</v>
      </c>
      <c r="V30" s="4">
        <f>[1]x21!$K29</f>
        <v>3.39</v>
      </c>
      <c r="W30">
        <f>[1]x22!$G29</f>
        <v>104</v>
      </c>
      <c r="Y30">
        <f>[1]x24!$K29</f>
        <v>0.18</v>
      </c>
      <c r="Z30">
        <f>[1]x25!$K29</f>
        <v>40.299999999999997</v>
      </c>
      <c r="AA30">
        <f>[1]x26!$K29</f>
        <v>28.7</v>
      </c>
      <c r="AB30" s="5">
        <f>[1]x27!$N29</f>
        <v>144.2523062613476</v>
      </c>
      <c r="AF30" s="8" t="s">
        <v>27</v>
      </c>
      <c r="AG30" s="8" t="s">
        <v>122</v>
      </c>
    </row>
    <row r="31" spans="1:33" x14ac:dyDescent="0.2">
      <c r="A31" s="2" t="s">
        <v>114</v>
      </c>
      <c r="B31" s="2">
        <f t="shared" ref="B31:K31" si="0">AVERAGE(B3:B30)</f>
        <v>19.571428571428573</v>
      </c>
      <c r="C31" s="2">
        <f t="shared" si="0"/>
        <v>34.971428571428575</v>
      </c>
      <c r="D31" s="2">
        <f t="shared" si="0"/>
        <v>1506.2814285714285</v>
      </c>
      <c r="E31" s="2">
        <f t="shared" si="0"/>
        <v>2.4392857142857136</v>
      </c>
      <c r="F31" s="2">
        <f t="shared" si="0"/>
        <v>137.63214285714284</v>
      </c>
      <c r="G31" s="2">
        <v>187.9</v>
      </c>
      <c r="H31" s="17" t="e">
        <f t="shared" si="0"/>
        <v>#DIV/0!</v>
      </c>
      <c r="I31" s="2">
        <f t="shared" si="0"/>
        <v>56.092857142857135</v>
      </c>
      <c r="J31" s="2">
        <f t="shared" si="0"/>
        <v>87.992857142857119</v>
      </c>
      <c r="K31" s="2">
        <f t="shared" si="0"/>
        <v>6.9107142857142847</v>
      </c>
      <c r="L31" s="2">
        <f t="shared" ref="L31" si="1">AVERAGE(L3:L30)</f>
        <v>5.114285714285713</v>
      </c>
      <c r="M31" s="2">
        <f t="shared" ref="M31" si="2">AVERAGE(M3:M30)</f>
        <v>16.117857142857144</v>
      </c>
      <c r="N31" s="2">
        <f t="shared" ref="N31" si="3">AVERAGE(N3:N30)</f>
        <v>16.653571428571428</v>
      </c>
      <c r="O31" s="2">
        <f t="shared" ref="O31" si="4">AVERAGE(O3:O30)</f>
        <v>3.1432178932178934</v>
      </c>
      <c r="P31" s="2">
        <f t="shared" ref="P31" si="5">AVERAGE(P3:P30)</f>
        <v>474.52777777777777</v>
      </c>
      <c r="Q31" s="2">
        <f t="shared" ref="Q31" si="6">AVERAGE(Q3:Q30)</f>
        <v>19.792857142857144</v>
      </c>
      <c r="R31" s="2">
        <f t="shared" ref="R31:Y31" si="7">AVERAGE(R3:R30)</f>
        <v>48.878571428571433</v>
      </c>
      <c r="S31" s="2">
        <f t="shared" si="7"/>
        <v>7.1782142857142848</v>
      </c>
      <c r="T31" s="17" t="e">
        <f t="shared" ref="T31:X31" si="8">AVERAGE(T3:T30)</f>
        <v>#DIV/0!</v>
      </c>
      <c r="U31" s="17" t="e">
        <f t="shared" si="8"/>
        <v>#DIV/0!</v>
      </c>
      <c r="V31" s="2">
        <f t="shared" si="8"/>
        <v>2.6660714285714282</v>
      </c>
      <c r="W31" s="2">
        <f t="shared" si="8"/>
        <v>87.035714285714292</v>
      </c>
      <c r="X31" s="17" t="e">
        <f t="shared" si="8"/>
        <v>#DIV/0!</v>
      </c>
      <c r="Y31" s="2">
        <f t="shared" si="7"/>
        <v>0.20571428571428571</v>
      </c>
      <c r="Z31" s="2">
        <f>AVERAGE(Z3:Z30)</f>
        <v>22.196428571428566</v>
      </c>
      <c r="AA31" s="2">
        <f t="shared" ref="AA31:AB31" si="9">AVERAGE(AA3:AA30)</f>
        <v>24.317857142857147</v>
      </c>
      <c r="AB31" s="2">
        <f t="shared" si="9"/>
        <v>149.55634648877958</v>
      </c>
    </row>
    <row r="32" spans="1:33" x14ac:dyDescent="0.2">
      <c r="A32" s="2" t="s">
        <v>115</v>
      </c>
      <c r="B32" s="2">
        <f t="shared" ref="B32:AB32" si="10">ABS(B31)</f>
        <v>19.571428571428573</v>
      </c>
      <c r="C32" s="2">
        <f t="shared" si="10"/>
        <v>34.971428571428575</v>
      </c>
      <c r="D32" s="2">
        <f t="shared" si="10"/>
        <v>1506.2814285714285</v>
      </c>
      <c r="E32" s="2">
        <f t="shared" si="10"/>
        <v>2.4392857142857136</v>
      </c>
      <c r="F32" s="2">
        <f t="shared" si="10"/>
        <v>137.63214285714284</v>
      </c>
      <c r="G32" s="2">
        <f t="shared" si="10"/>
        <v>187.9</v>
      </c>
      <c r="H32" s="17" t="e">
        <f t="shared" si="10"/>
        <v>#DIV/0!</v>
      </c>
      <c r="I32" s="2">
        <f t="shared" si="10"/>
        <v>56.092857142857135</v>
      </c>
      <c r="J32" s="2">
        <f t="shared" si="10"/>
        <v>87.992857142857119</v>
      </c>
      <c r="K32" s="2">
        <f t="shared" si="10"/>
        <v>6.9107142857142847</v>
      </c>
      <c r="L32" s="2">
        <f t="shared" si="10"/>
        <v>5.114285714285713</v>
      </c>
      <c r="M32" s="2">
        <f t="shared" si="10"/>
        <v>16.117857142857144</v>
      </c>
      <c r="N32" s="2">
        <f t="shared" si="10"/>
        <v>16.653571428571428</v>
      </c>
      <c r="O32" s="2">
        <f t="shared" si="10"/>
        <v>3.1432178932178934</v>
      </c>
      <c r="P32" s="2">
        <f t="shared" si="10"/>
        <v>474.52777777777777</v>
      </c>
      <c r="Q32" s="2">
        <f t="shared" si="10"/>
        <v>19.792857142857144</v>
      </c>
      <c r="R32" s="2">
        <f t="shared" si="10"/>
        <v>48.878571428571433</v>
      </c>
      <c r="S32" s="2">
        <f t="shared" si="10"/>
        <v>7.1782142857142848</v>
      </c>
      <c r="T32" s="17" t="e">
        <f t="shared" ref="T32:X32" si="11">ABS(T31)</f>
        <v>#DIV/0!</v>
      </c>
      <c r="U32" s="17" t="e">
        <f t="shared" si="11"/>
        <v>#DIV/0!</v>
      </c>
      <c r="V32" s="2">
        <f t="shared" si="11"/>
        <v>2.6660714285714282</v>
      </c>
      <c r="W32" s="2">
        <f t="shared" si="11"/>
        <v>87.035714285714292</v>
      </c>
      <c r="X32" s="17" t="e">
        <f t="shared" si="11"/>
        <v>#DIV/0!</v>
      </c>
      <c r="Y32" s="2">
        <f t="shared" si="10"/>
        <v>0.20571428571428571</v>
      </c>
      <c r="Z32" s="2">
        <f t="shared" si="10"/>
        <v>22.196428571428566</v>
      </c>
      <c r="AA32" s="2">
        <f t="shared" si="10"/>
        <v>24.317857142857147</v>
      </c>
      <c r="AB32" s="2">
        <f t="shared" si="10"/>
        <v>149.55634648877958</v>
      </c>
    </row>
    <row r="33" spans="1:38" x14ac:dyDescent="0.2">
      <c r="A33" s="2" t="s">
        <v>116</v>
      </c>
      <c r="B33" s="2">
        <f t="shared" ref="B33:Y33" si="12">STDEV(B3:B30)</f>
        <v>8.5132949247744545</v>
      </c>
      <c r="C33" s="2">
        <f t="shared" si="12"/>
        <v>16.070166911089128</v>
      </c>
      <c r="D33" s="2">
        <f t="shared" si="12"/>
        <v>2314.4155962826562</v>
      </c>
      <c r="E33" s="2">
        <f t="shared" si="12"/>
        <v>2.712159080567893</v>
      </c>
      <c r="F33" s="2">
        <f t="shared" si="12"/>
        <v>37.850623103354195</v>
      </c>
      <c r="G33" s="2">
        <f t="shared" si="12"/>
        <v>242.20266323792777</v>
      </c>
      <c r="H33" s="17" t="e">
        <f t="shared" si="12"/>
        <v>#DIV/0!</v>
      </c>
      <c r="I33" s="2">
        <f t="shared" si="12"/>
        <v>25.597032938176579</v>
      </c>
      <c r="J33" s="2">
        <f t="shared" si="12"/>
        <v>8.8510693462105792</v>
      </c>
      <c r="K33" s="2">
        <f t="shared" si="12"/>
        <v>6.1942230724199367</v>
      </c>
      <c r="L33" s="2">
        <f t="shared" si="12"/>
        <v>2.6174222951024717</v>
      </c>
      <c r="M33" s="2">
        <f t="shared" si="12"/>
        <v>4.9382148199997928</v>
      </c>
      <c r="N33" s="2">
        <f t="shared" si="12"/>
        <v>6.1302819790656544</v>
      </c>
      <c r="O33" s="2">
        <f t="shared" si="12"/>
        <v>8.5472320771462069</v>
      </c>
      <c r="P33" s="2">
        <f t="shared" si="12"/>
        <v>122.9803298199909</v>
      </c>
      <c r="Q33" s="2">
        <f t="shared" si="12"/>
        <v>11.891295558218626</v>
      </c>
      <c r="R33" s="2">
        <f t="shared" si="12"/>
        <v>58.49119818015582</v>
      </c>
      <c r="S33" s="2">
        <f t="shared" si="12"/>
        <v>5.0842808250465996</v>
      </c>
      <c r="T33" s="17" t="e">
        <f t="shared" ref="T33:X33" si="13">STDEV(T3:T30)</f>
        <v>#DIV/0!</v>
      </c>
      <c r="U33" s="17" t="e">
        <f t="shared" si="13"/>
        <v>#DIV/0!</v>
      </c>
      <c r="V33" s="2">
        <f t="shared" si="13"/>
        <v>0.686037140154932</v>
      </c>
      <c r="W33" s="2">
        <f t="shared" si="13"/>
        <v>29.263151070621408</v>
      </c>
      <c r="X33" s="17" t="e">
        <f t="shared" si="13"/>
        <v>#DIV/0!</v>
      </c>
      <c r="Y33" s="2">
        <f t="shared" si="12"/>
        <v>9.8297679842577493E-2</v>
      </c>
      <c r="Z33" s="2">
        <f t="shared" ref="Z33:AB33" si="14">STDEV(Z3:Z30)</f>
        <v>11.402744378660755</v>
      </c>
      <c r="AA33" s="2">
        <f t="shared" si="14"/>
        <v>6.8669392379250267</v>
      </c>
      <c r="AB33" s="2">
        <f t="shared" si="14"/>
        <v>138.4801492447672</v>
      </c>
    </row>
    <row r="34" spans="1:38" x14ac:dyDescent="0.2">
      <c r="A34" s="2" t="s">
        <v>30</v>
      </c>
      <c r="B34" s="13">
        <f>B33/B32*100</f>
        <v>43.49858720687677</v>
      </c>
      <c r="C34" s="13">
        <f t="shared" ref="C34:AB34" si="15">C33/C32*100</f>
        <v>45.952274664062045</v>
      </c>
      <c r="D34" s="14">
        <f t="shared" si="15"/>
        <v>153.65094147629966</v>
      </c>
      <c r="E34" s="14">
        <f t="shared" si="15"/>
        <v>111.1866094522709</v>
      </c>
      <c r="F34" s="13">
        <f t="shared" si="15"/>
        <v>27.501296076340076</v>
      </c>
      <c r="G34" s="15">
        <f t="shared" si="15"/>
        <v>128.89976755610843</v>
      </c>
      <c r="H34" s="18" t="e">
        <f t="shared" si="15"/>
        <v>#DIV/0!</v>
      </c>
      <c r="I34" s="15">
        <f t="shared" si="15"/>
        <v>45.633319894877388</v>
      </c>
      <c r="J34" s="12">
        <f t="shared" si="15"/>
        <v>10.058849813048798</v>
      </c>
      <c r="K34" s="15">
        <f t="shared" si="15"/>
        <v>89.63216848979755</v>
      </c>
      <c r="L34" s="15">
        <f t="shared" si="15"/>
        <v>51.178648228260634</v>
      </c>
      <c r="M34" s="15">
        <f t="shared" si="15"/>
        <v>30.638159751826766</v>
      </c>
      <c r="N34" s="15">
        <f t="shared" si="15"/>
        <v>36.810614500072553</v>
      </c>
      <c r="O34" s="15">
        <f t="shared" si="15"/>
        <v>271.92617144323748</v>
      </c>
      <c r="P34" s="15">
        <f t="shared" si="15"/>
        <v>25.916360554467438</v>
      </c>
      <c r="Q34" s="15">
        <f t="shared" si="15"/>
        <v>60.078721694356098</v>
      </c>
      <c r="R34" s="15">
        <f t="shared" si="15"/>
        <v>119.66634144705266</v>
      </c>
      <c r="S34" s="15">
        <f t="shared" si="15"/>
        <v>70.829326385046414</v>
      </c>
      <c r="T34" s="20" t="e">
        <f t="shared" ref="T34:X34" si="16">T33/T32*100</f>
        <v>#DIV/0!</v>
      </c>
      <c r="U34" s="20" t="e">
        <f t="shared" si="16"/>
        <v>#DIV/0!</v>
      </c>
      <c r="V34" s="15">
        <f t="shared" si="16"/>
        <v>25.732136536286802</v>
      </c>
      <c r="W34" s="15">
        <f t="shared" si="16"/>
        <v>33.622003692137845</v>
      </c>
      <c r="X34" s="20" t="e">
        <f t="shared" si="16"/>
        <v>#DIV/0!</v>
      </c>
      <c r="Y34" s="15">
        <f t="shared" si="15"/>
        <v>47.783594367919612</v>
      </c>
      <c r="Z34" s="15">
        <f>Z33/Z32*100</f>
        <v>51.371977892598743</v>
      </c>
      <c r="AA34" s="15">
        <f t="shared" si="15"/>
        <v>28.238257991173555</v>
      </c>
      <c r="AB34" s="15">
        <f t="shared" si="15"/>
        <v>92.593963744063927</v>
      </c>
    </row>
    <row r="39" spans="1:38" x14ac:dyDescent="0.2">
      <c r="X39" s="19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19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7" sqref="W37"/>
    </sheetView>
  </sheetViews>
  <sheetFormatPr defaultRowHeight="12.75" x14ac:dyDescent="0.2"/>
  <cols>
    <col min="1" max="1" width="13.8554687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20</v>
      </c>
      <c r="T1" t="s">
        <v>21</v>
      </c>
      <c r="U1" s="8" t="s">
        <v>23</v>
      </c>
      <c r="V1" t="s">
        <v>24</v>
      </c>
      <c r="W1" t="s">
        <v>25</v>
      </c>
      <c r="X1" t="s">
        <v>26</v>
      </c>
    </row>
    <row r="2" spans="1:24" x14ac:dyDescent="0.2">
      <c r="B2" t="s">
        <v>96</v>
      </c>
      <c r="C2" t="s">
        <v>95</v>
      </c>
      <c r="D2" t="s">
        <v>97</v>
      </c>
      <c r="E2" t="s">
        <v>98</v>
      </c>
      <c r="F2" t="s">
        <v>136</v>
      </c>
      <c r="G2" t="s">
        <v>137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s="8" t="s">
        <v>107</v>
      </c>
      <c r="P2" s="8" t="s">
        <v>109</v>
      </c>
      <c r="Q2" s="8" t="s">
        <v>111</v>
      </c>
      <c r="R2" s="8" t="s">
        <v>112</v>
      </c>
      <c r="S2" s="8" t="s">
        <v>139</v>
      </c>
      <c r="T2" t="s">
        <v>140</v>
      </c>
      <c r="U2" s="8" t="s">
        <v>122</v>
      </c>
      <c r="V2" t="s">
        <v>121</v>
      </c>
      <c r="W2" t="s">
        <v>141</v>
      </c>
      <c r="X2" t="s">
        <v>120</v>
      </c>
    </row>
    <row r="3" spans="1:24" x14ac:dyDescent="0.2">
      <c r="A3" t="s">
        <v>86</v>
      </c>
      <c r="B3">
        <f>'dane '!B3</f>
        <v>15</v>
      </c>
      <c r="C3">
        <f>'dane '!C3</f>
        <v>42.6</v>
      </c>
      <c r="D3">
        <f>'dane '!D3</f>
        <v>834.77</v>
      </c>
      <c r="E3">
        <f>'dane '!E3</f>
        <v>1.7</v>
      </c>
      <c r="F3">
        <f>'dane '!F3</f>
        <v>131.4</v>
      </c>
      <c r="G3">
        <f>'dane '!G3</f>
        <v>365</v>
      </c>
      <c r="H3">
        <f>'dane '!I3</f>
        <v>60.5</v>
      </c>
      <c r="I3">
        <f>'dane '!J3</f>
        <v>83.8</v>
      </c>
      <c r="J3">
        <f>'dane '!K3</f>
        <v>1.7</v>
      </c>
      <c r="K3">
        <f>'dane '!L3</f>
        <v>3.6</v>
      </c>
      <c r="L3">
        <f>'dane '!M3</f>
        <v>17.5</v>
      </c>
      <c r="M3">
        <f>'dane '!N3</f>
        <v>20.100000000000001</v>
      </c>
      <c r="N3">
        <f>'dane '!O3</f>
        <v>2</v>
      </c>
      <c r="O3">
        <f>'dane '!P3</f>
        <v>560</v>
      </c>
      <c r="P3">
        <f>'dane '!Q3</f>
        <v>32.799999999999997</v>
      </c>
      <c r="Q3">
        <f>'dane '!R3</f>
        <v>28.7</v>
      </c>
      <c r="R3">
        <f>'dane '!S3</f>
        <v>20.3</v>
      </c>
      <c r="S3" s="4">
        <f>'dane '!V3</f>
        <v>2.38</v>
      </c>
      <c r="T3" s="4">
        <f>'dane '!W3</f>
        <v>105</v>
      </c>
      <c r="U3">
        <f>'dane '!Y3</f>
        <v>0.14000000000000001</v>
      </c>
      <c r="V3">
        <f>'dane '!Z3</f>
        <v>10.6</v>
      </c>
      <c r="W3">
        <f>'dane '!AA3</f>
        <v>18.3</v>
      </c>
      <c r="X3">
        <f>'dane '!AB3</f>
        <v>158.4</v>
      </c>
    </row>
    <row r="4" spans="1:24" x14ac:dyDescent="0.2">
      <c r="A4" t="s">
        <v>67</v>
      </c>
      <c r="B4">
        <f>'dane '!B4</f>
        <v>13</v>
      </c>
      <c r="C4">
        <f>'dane '!C4</f>
        <v>24.7</v>
      </c>
      <c r="D4">
        <f>'dane '!D4</f>
        <v>47.92</v>
      </c>
      <c r="E4">
        <f>'dane '!E4</f>
        <v>1.5</v>
      </c>
      <c r="F4">
        <f>'dane '!F4</f>
        <v>129.5</v>
      </c>
      <c r="G4">
        <f>'dane '!G4</f>
        <v>231.76190476190476</v>
      </c>
      <c r="H4">
        <f>'dane '!I4</f>
        <v>84.3</v>
      </c>
      <c r="I4">
        <f>'dane '!J4</f>
        <v>88.8</v>
      </c>
      <c r="J4">
        <f>'dane '!K4</f>
        <v>3.8</v>
      </c>
      <c r="K4">
        <f>'dane '!L4</f>
        <v>3.3</v>
      </c>
      <c r="L4">
        <f>'dane '!M4</f>
        <v>18</v>
      </c>
      <c r="M4">
        <f>'dane '!N4</f>
        <v>12.9</v>
      </c>
      <c r="N4">
        <f>'dane '!O4</f>
        <v>5</v>
      </c>
      <c r="O4">
        <f>'dane '!P4</f>
        <v>412</v>
      </c>
      <c r="P4">
        <f>'dane '!Q4</f>
        <v>7.9</v>
      </c>
      <c r="Q4">
        <f>'dane '!R4</f>
        <v>12.1</v>
      </c>
      <c r="R4">
        <f>'dane '!S4</f>
        <v>5.17</v>
      </c>
      <c r="S4" s="4">
        <f>'dane '!V4</f>
        <v>2.11</v>
      </c>
      <c r="T4" s="4">
        <f>'dane '!W4</f>
        <v>90</v>
      </c>
      <c r="U4">
        <f>'dane '!Y4</f>
        <v>0.23</v>
      </c>
      <c r="V4">
        <f>'dane '!Z4</f>
        <v>22.1</v>
      </c>
      <c r="W4">
        <f>'dane '!AA4</f>
        <v>21.1</v>
      </c>
      <c r="X4">
        <f>'dane '!AB4</f>
        <v>81.599999999999994</v>
      </c>
    </row>
    <row r="5" spans="1:24" x14ac:dyDescent="0.2">
      <c r="A5" t="s">
        <v>68</v>
      </c>
      <c r="B5">
        <f>'dane '!B5</f>
        <v>34</v>
      </c>
      <c r="C5">
        <f>'dane '!C5</f>
        <v>41.1</v>
      </c>
      <c r="D5">
        <f>'dane '!D5</f>
        <v>578</v>
      </c>
      <c r="E5">
        <f>'dane '!E5</f>
        <v>1</v>
      </c>
      <c r="F5">
        <f>'dane '!F5</f>
        <v>111.5</v>
      </c>
      <c r="G5">
        <f>'dane '!G5</f>
        <v>24</v>
      </c>
      <c r="H5">
        <f>'dane '!I5</f>
        <v>35.4</v>
      </c>
      <c r="I5">
        <f>'dane '!J5</f>
        <v>111.7</v>
      </c>
      <c r="J5">
        <f>'dane '!K5</f>
        <v>19.8</v>
      </c>
      <c r="K5">
        <f>'dane '!L5</f>
        <v>7</v>
      </c>
      <c r="L5">
        <f>'dane '!M5</f>
        <v>9.6999999999999993</v>
      </c>
      <c r="M5">
        <f>'dane '!N5</f>
        <v>21.3</v>
      </c>
      <c r="N5">
        <f>'dane '!O5</f>
        <v>-6</v>
      </c>
      <c r="O5">
        <f>'dane '!P5</f>
        <v>419</v>
      </c>
      <c r="P5">
        <f>'dane '!Q5</f>
        <v>18.2</v>
      </c>
      <c r="Q5">
        <f>'dane '!R5</f>
        <v>38.6</v>
      </c>
      <c r="R5">
        <f>'dane '!S5</f>
        <v>2.37</v>
      </c>
      <c r="S5" s="4">
        <f>'dane '!V5</f>
        <v>2.91</v>
      </c>
      <c r="T5" s="4">
        <f>'dane '!W5</f>
        <v>29</v>
      </c>
      <c r="U5">
        <f>'dane '!Y5</f>
        <v>0.2</v>
      </c>
      <c r="V5">
        <f>'dane '!Z5</f>
        <v>21.6</v>
      </c>
      <c r="W5">
        <f>'dane '!AA5</f>
        <v>41.3</v>
      </c>
      <c r="X5">
        <f>'dane '!AB5</f>
        <v>35.9</v>
      </c>
    </row>
    <row r="6" spans="1:24" x14ac:dyDescent="0.2">
      <c r="A6" t="s">
        <v>77</v>
      </c>
      <c r="B6">
        <f>'dane '!B6</f>
        <v>37</v>
      </c>
      <c r="C6">
        <f>'dane '!C6</f>
        <v>45.7</v>
      </c>
      <c r="D6">
        <f>'dane '!D6</f>
        <v>320</v>
      </c>
      <c r="E6">
        <f>'dane '!E6</f>
        <v>1.1000000000000001</v>
      </c>
      <c r="F6">
        <f>'dane '!F6</f>
        <v>104</v>
      </c>
      <c r="G6">
        <f>'dane '!G6</f>
        <v>497</v>
      </c>
      <c r="H6">
        <f>'dane '!I6</f>
        <v>48.3</v>
      </c>
      <c r="I6">
        <f>'dane '!J6</f>
        <v>90.1</v>
      </c>
      <c r="J6">
        <f>'dane '!K6</f>
        <v>3.6</v>
      </c>
      <c r="K6">
        <f>'dane '!L6</f>
        <v>6.3</v>
      </c>
      <c r="L6">
        <f>'dane '!M6</f>
        <v>8.3000000000000007</v>
      </c>
      <c r="M6">
        <f>'dane '!N6</f>
        <v>9.6999999999999993</v>
      </c>
      <c r="N6">
        <f>'dane '!O6</f>
        <v>4</v>
      </c>
      <c r="O6">
        <f>'dane '!P6</f>
        <v>393</v>
      </c>
      <c r="P6">
        <f>'dane '!Q6</f>
        <v>29</v>
      </c>
      <c r="Q6">
        <f>'dane '!R6</f>
        <v>35.1</v>
      </c>
      <c r="R6">
        <f>'dane '!S6</f>
        <v>4.9400000000000004</v>
      </c>
      <c r="S6" s="4">
        <f>'dane '!V6</f>
        <v>3.38</v>
      </c>
      <c r="T6" s="4">
        <f>'dane '!W6</f>
        <v>61</v>
      </c>
      <c r="U6">
        <f>'dane '!Y6</f>
        <v>0.21</v>
      </c>
      <c r="V6">
        <f>'dane '!Z6</f>
        <v>42.3</v>
      </c>
      <c r="W6">
        <f>'dane '!AA6</f>
        <v>29.1</v>
      </c>
      <c r="X6">
        <f>'dane '!AB6</f>
        <v>48</v>
      </c>
    </row>
    <row r="7" spans="1:24" x14ac:dyDescent="0.2">
      <c r="A7" t="s">
        <v>79</v>
      </c>
      <c r="B7">
        <f>'dane '!B7</f>
        <v>29</v>
      </c>
      <c r="C7">
        <f>'dane '!C7</f>
        <v>22.8</v>
      </c>
      <c r="D7">
        <f>'dane '!D7</f>
        <v>26.41</v>
      </c>
      <c r="E7">
        <f>'dane '!E7</f>
        <v>0.5</v>
      </c>
      <c r="F7">
        <f>'dane '!F7</f>
        <v>174.4</v>
      </c>
      <c r="G7">
        <f>'dane '!G7</f>
        <v>192</v>
      </c>
      <c r="H7">
        <f>'dane '!I7</f>
        <v>97.7</v>
      </c>
      <c r="I7">
        <f>'dane '!J7</f>
        <v>101.6</v>
      </c>
      <c r="J7">
        <f>'dane '!K7</f>
        <v>15.5</v>
      </c>
      <c r="K7">
        <f>'dane '!L7</f>
        <v>2</v>
      </c>
      <c r="L7">
        <f>'dane '!M7</f>
        <v>17.2</v>
      </c>
      <c r="M7">
        <f>'dane '!N7</f>
        <v>14.2</v>
      </c>
      <c r="N7">
        <f>'dane '!O7</f>
        <v>32</v>
      </c>
      <c r="O7">
        <f>'dane '!P7</f>
        <v>638</v>
      </c>
      <c r="P7">
        <f>'dane '!Q7</f>
        <v>9.4</v>
      </c>
      <c r="Q7">
        <f>'dane '!R7</f>
        <v>257</v>
      </c>
      <c r="R7">
        <f>'dane '!S7</f>
        <v>3.72</v>
      </c>
      <c r="S7" s="4">
        <f>'dane '!V7</f>
        <v>2.96</v>
      </c>
      <c r="T7" s="4">
        <f>'dane '!W7</f>
        <v>43</v>
      </c>
      <c r="U7">
        <f>'dane '!Y7</f>
        <v>0.06</v>
      </c>
      <c r="V7">
        <f>'dane '!Z7</f>
        <v>32.799999999999997</v>
      </c>
      <c r="W7">
        <f>'dane '!AA7</f>
        <v>28.9</v>
      </c>
      <c r="X7">
        <f>'dane '!AB7</f>
        <v>144.90352633826882</v>
      </c>
    </row>
    <row r="8" spans="1:24" x14ac:dyDescent="0.2">
      <c r="A8" t="s">
        <v>69</v>
      </c>
      <c r="B8">
        <f>'dane '!B8</f>
        <v>14</v>
      </c>
      <c r="C8">
        <f>'dane '!C8</f>
        <v>37.5</v>
      </c>
      <c r="D8">
        <f>'dane '!D8</f>
        <v>751.6</v>
      </c>
      <c r="E8">
        <f>'dane '!E8</f>
        <v>1.4</v>
      </c>
      <c r="F8">
        <f>'dane '!F8</f>
        <v>159.80000000000001</v>
      </c>
      <c r="G8">
        <f>'dane '!G8</f>
        <v>9</v>
      </c>
      <c r="H8">
        <f>'dane '!I8</f>
        <v>32.1</v>
      </c>
      <c r="I8">
        <f>'dane '!J8</f>
        <v>79.3</v>
      </c>
      <c r="J8">
        <f>'dane '!K8</f>
        <v>11.7</v>
      </c>
      <c r="K8">
        <f>'dane '!L8</f>
        <v>3.3</v>
      </c>
      <c r="L8">
        <f>'dane '!M8</f>
        <v>13.9</v>
      </c>
      <c r="M8">
        <f>'dane '!N8</f>
        <v>15.9</v>
      </c>
      <c r="N8">
        <f>'dane '!O8</f>
        <v>-1</v>
      </c>
      <c r="O8">
        <f>'dane '!P8</f>
        <v>316</v>
      </c>
      <c r="P8">
        <f>'dane '!Q8</f>
        <v>15</v>
      </c>
      <c r="Q8">
        <f>'dane '!R8</f>
        <v>8.4</v>
      </c>
      <c r="R8">
        <f>'dane '!S8</f>
        <v>13.68</v>
      </c>
      <c r="S8" s="4">
        <f>'dane '!V8</f>
        <v>2.0699999999999998</v>
      </c>
      <c r="T8" s="4">
        <f>'dane '!W8</f>
        <v>87</v>
      </c>
      <c r="U8">
        <f>'dane '!Y8</f>
        <v>0.39</v>
      </c>
      <c r="V8">
        <f>'dane '!Z8</f>
        <v>12.6</v>
      </c>
      <c r="W8">
        <f>'dane '!AA8</f>
        <v>14</v>
      </c>
      <c r="X8">
        <f>'dane '!AB8</f>
        <v>120</v>
      </c>
    </row>
    <row r="9" spans="1:24" x14ac:dyDescent="0.2">
      <c r="A9" t="s">
        <v>70</v>
      </c>
      <c r="B9">
        <f>'dane '!B9</f>
        <v>8</v>
      </c>
      <c r="C9">
        <f>'dane '!C9</f>
        <v>18.399999999999999</v>
      </c>
      <c r="D9">
        <f>'dane '!D9</f>
        <v>123.71</v>
      </c>
      <c r="E9">
        <f>'dane '!E9</f>
        <v>1.5</v>
      </c>
      <c r="F9">
        <f>'dane '!F9</f>
        <v>122.7</v>
      </c>
      <c r="G9">
        <f>'dane '!G9</f>
        <v>231.76190476190476</v>
      </c>
      <c r="H9">
        <f>'dane '!I9</f>
        <v>13.4</v>
      </c>
      <c r="I9">
        <f>'dane '!J9</f>
        <v>75.8</v>
      </c>
      <c r="J9">
        <f>'dane '!K9</f>
        <v>1.9</v>
      </c>
      <c r="K9">
        <f>'dane '!L9</f>
        <v>5.3</v>
      </c>
      <c r="L9">
        <f>'dane '!M9</f>
        <v>16.5</v>
      </c>
      <c r="M9">
        <f>'dane '!N9</f>
        <v>22.4</v>
      </c>
      <c r="N9">
        <f>'dane '!O9</f>
        <v>7</v>
      </c>
      <c r="O9">
        <f>'dane '!P9</f>
        <v>789</v>
      </c>
      <c r="P9">
        <f>'dane '!Q9</f>
        <v>31</v>
      </c>
      <c r="Q9">
        <f>'dane '!R9</f>
        <v>4.3</v>
      </c>
      <c r="R9">
        <f>'dane '!S9</f>
        <v>6.33</v>
      </c>
      <c r="S9" s="4">
        <f>'dane '!V9</f>
        <v>3.99</v>
      </c>
      <c r="T9" s="4">
        <f>'dane '!W9</f>
        <v>131</v>
      </c>
      <c r="U9">
        <f>'dane '!Y9</f>
        <v>7.0000000000000007E-2</v>
      </c>
      <c r="V9">
        <f>'dane '!Z9</f>
        <v>10.8</v>
      </c>
      <c r="W9">
        <f>'dane '!AA9</f>
        <v>17.7</v>
      </c>
      <c r="X9">
        <f>'dane '!AB9</f>
        <v>75.900000000000006</v>
      </c>
    </row>
    <row r="10" spans="1:24" x14ac:dyDescent="0.2">
      <c r="A10" t="s">
        <v>72</v>
      </c>
      <c r="B10">
        <f>'dane '!B10</f>
        <v>18</v>
      </c>
      <c r="C10">
        <f>'dane '!C10</f>
        <v>57</v>
      </c>
      <c r="D10">
        <f>'dane '!D10</f>
        <v>553.97</v>
      </c>
      <c r="E10">
        <f>'dane '!E10</f>
        <v>4.8</v>
      </c>
      <c r="F10">
        <f>'dane '!F10</f>
        <v>104.4</v>
      </c>
      <c r="G10">
        <f>'dane '!G10</f>
        <v>251</v>
      </c>
      <c r="H10">
        <f>'dane '!I10</f>
        <v>7.3</v>
      </c>
      <c r="I10">
        <f>'dane '!J10</f>
        <v>83.7</v>
      </c>
      <c r="J10">
        <f>'dane '!K10</f>
        <v>24.2</v>
      </c>
      <c r="K10">
        <f>'dane '!L10</f>
        <v>10.6</v>
      </c>
      <c r="L10">
        <f>'dane '!M10</f>
        <v>9.4</v>
      </c>
      <c r="M10">
        <f>'dane '!N10</f>
        <v>27.5</v>
      </c>
      <c r="N10">
        <f>'dane '!O10</f>
        <v>-5.7777777777777777</v>
      </c>
      <c r="O10">
        <f>'dane '!P10</f>
        <v>359</v>
      </c>
      <c r="P10">
        <f>'dane '!Q10</f>
        <v>28.6</v>
      </c>
      <c r="Q10">
        <f>'dane '!R10</f>
        <v>13.1</v>
      </c>
      <c r="R10">
        <f>'dane '!S10</f>
        <v>15.68</v>
      </c>
      <c r="S10" s="4">
        <f>'dane '!V10</f>
        <v>2.77</v>
      </c>
      <c r="T10" s="4">
        <f>'dane '!W10</f>
        <v>59</v>
      </c>
      <c r="U10">
        <f>'dane '!Y10</f>
        <v>0.16</v>
      </c>
      <c r="V10">
        <f>'dane '!Z10</f>
        <v>13.1</v>
      </c>
      <c r="W10">
        <f>'dane '!AA10</f>
        <v>24.2</v>
      </c>
      <c r="X10">
        <f>'dane '!AB10</f>
        <v>30.7</v>
      </c>
    </row>
    <row r="11" spans="1:24" x14ac:dyDescent="0.2">
      <c r="A11" t="s">
        <v>92</v>
      </c>
      <c r="B11">
        <f>'dane '!B11</f>
        <v>14</v>
      </c>
      <c r="C11">
        <f>'dane '!C11</f>
        <v>68</v>
      </c>
      <c r="D11">
        <f>'dane '!D11</f>
        <v>4327</v>
      </c>
      <c r="E11">
        <f>'dane '!E11</f>
        <v>10</v>
      </c>
      <c r="F11">
        <f>'dane '!F11</f>
        <v>123.3</v>
      </c>
      <c r="G11">
        <f>'dane '!G11</f>
        <v>231.76190476190476</v>
      </c>
      <c r="H11">
        <f>'dane '!I11</f>
        <v>47.4</v>
      </c>
      <c r="I11">
        <f>'dane '!J11</f>
        <v>74</v>
      </c>
      <c r="J11">
        <f>'dane '!K11</f>
        <v>7.7</v>
      </c>
      <c r="K11">
        <f>'dane '!L11</f>
        <v>5.9</v>
      </c>
      <c r="L11">
        <f>'dane '!M11</f>
        <v>11.7</v>
      </c>
      <c r="M11">
        <f>'dane '!N11</f>
        <v>30.5</v>
      </c>
      <c r="N11">
        <f>'dane '!O11</f>
        <v>4</v>
      </c>
      <c r="O11">
        <f>'dane '!P11</f>
        <v>500</v>
      </c>
      <c r="P11">
        <f>'dane '!Q11</f>
        <v>39.200000000000003</v>
      </c>
      <c r="Q11">
        <f>'dane '!R11</f>
        <v>67.599999999999994</v>
      </c>
      <c r="R11">
        <f>'dane '!S11</f>
        <v>9.91</v>
      </c>
      <c r="S11" s="4">
        <f>'dane '!V11</f>
        <v>2.92</v>
      </c>
      <c r="T11" s="4">
        <f>'dane '!W11</f>
        <v>131</v>
      </c>
      <c r="U11">
        <f>'dane '!Y11</f>
        <v>0.24</v>
      </c>
      <c r="V11">
        <f>'dane '!Z11</f>
        <v>22.4</v>
      </c>
      <c r="W11">
        <f>'dane '!AA11</f>
        <v>16.8</v>
      </c>
      <c r="X11">
        <f>'dane '!AB11</f>
        <v>132.69999999999999</v>
      </c>
    </row>
    <row r="12" spans="1:24" x14ac:dyDescent="0.2">
      <c r="A12" t="s">
        <v>76</v>
      </c>
      <c r="B12">
        <f>'dane '!B12</f>
        <v>13</v>
      </c>
      <c r="C12">
        <f>'dane '!C12</f>
        <v>30.1</v>
      </c>
      <c r="D12">
        <f>'dane '!D12</f>
        <v>6179.99</v>
      </c>
      <c r="E12">
        <f>'dane '!E12</f>
        <v>1.4</v>
      </c>
      <c r="F12">
        <f>'dane '!F12</f>
        <v>142.4</v>
      </c>
      <c r="G12">
        <f>'dane '!G12</f>
        <v>902</v>
      </c>
      <c r="H12">
        <f>'dane '!I12</f>
        <v>45.7</v>
      </c>
      <c r="I12">
        <f>'dane '!J12</f>
        <v>82.9</v>
      </c>
      <c r="J12">
        <f>'dane '!K12</f>
        <v>2.2999999999999998</v>
      </c>
      <c r="K12">
        <f>'dane '!L12</f>
        <v>4</v>
      </c>
      <c r="L12">
        <f>'dane '!M12</f>
        <v>16.399999999999999</v>
      </c>
      <c r="M12">
        <f>'dane '!N12</f>
        <v>11.1</v>
      </c>
      <c r="N12">
        <f>'dane '!O12</f>
        <v>0</v>
      </c>
      <c r="O12">
        <f>'dane '!P12</f>
        <v>517</v>
      </c>
      <c r="P12">
        <f>'dane '!Q12</f>
        <v>15.1</v>
      </c>
      <c r="Q12">
        <f>'dane '!R12</f>
        <v>148.69999999999999</v>
      </c>
      <c r="R12">
        <f>'dane '!S12</f>
        <v>4.54</v>
      </c>
      <c r="S12" s="4">
        <f>'dane '!V12</f>
        <v>2.15</v>
      </c>
      <c r="T12" s="4">
        <f>'dane '!W12</f>
        <v>113</v>
      </c>
      <c r="U12">
        <f>'dane '!Y12</f>
        <v>0.28999999999999998</v>
      </c>
      <c r="V12">
        <f>'dane '!Z12</f>
        <v>24.7</v>
      </c>
      <c r="W12">
        <f>'dane '!AA12</f>
        <v>17.7</v>
      </c>
      <c r="X12">
        <f>'dane '!AB12</f>
        <v>441</v>
      </c>
    </row>
    <row r="13" spans="1:24" x14ac:dyDescent="0.2">
      <c r="A13" t="s">
        <v>74</v>
      </c>
      <c r="B13">
        <f>'dane '!B13</f>
        <v>27</v>
      </c>
      <c r="C13">
        <f>'dane '!C13</f>
        <v>31.9</v>
      </c>
      <c r="D13">
        <f>'dane '!D13</f>
        <v>197</v>
      </c>
      <c r="E13">
        <f>'dane '!E13</f>
        <v>1.2</v>
      </c>
      <c r="F13">
        <f>'dane '!F13</f>
        <v>114.9</v>
      </c>
      <c r="G13">
        <f>'dane '!G13</f>
        <v>235</v>
      </c>
      <c r="H13">
        <f>'dane '!I13</f>
        <v>71.7</v>
      </c>
      <c r="I13">
        <f>'dane '!J13</f>
        <v>85</v>
      </c>
      <c r="J13">
        <f>'dane '!K13</f>
        <v>11.1</v>
      </c>
      <c r="K13">
        <f>'dane '!L13</f>
        <v>5.9</v>
      </c>
      <c r="L13">
        <f>'dane '!M13</f>
        <v>19.2</v>
      </c>
      <c r="M13">
        <f>'dane '!N13</f>
        <v>12</v>
      </c>
      <c r="N13">
        <f>'dane '!O13</f>
        <v>0</v>
      </c>
      <c r="O13">
        <f>'dane '!P13</f>
        <v>488</v>
      </c>
      <c r="P13">
        <f>'dane '!Q13</f>
        <v>15.3</v>
      </c>
      <c r="Q13">
        <f>'dane '!R13</f>
        <v>13.2</v>
      </c>
      <c r="R13">
        <f>'dane '!S13</f>
        <v>7.7</v>
      </c>
      <c r="S13" s="4">
        <f>'dane '!V13</f>
        <v>3.83</v>
      </c>
      <c r="T13" s="4">
        <f>'dane '!W13</f>
        <v>66</v>
      </c>
      <c r="U13">
        <f>'dane '!Y13</f>
        <v>0.27</v>
      </c>
      <c r="V13">
        <f>'dane '!Z13</f>
        <v>49.8</v>
      </c>
      <c r="W13">
        <f>'dane '!AA13</f>
        <v>35.700000000000003</v>
      </c>
      <c r="X13">
        <f>'dane '!AB13</f>
        <v>145.53229055046864</v>
      </c>
    </row>
    <row r="14" spans="1:24" x14ac:dyDescent="0.2">
      <c r="A14" t="s">
        <v>75</v>
      </c>
      <c r="B14">
        <f>'dane '!B14</f>
        <v>27</v>
      </c>
      <c r="C14">
        <f>'dane '!C14</f>
        <v>28.8</v>
      </c>
      <c r="D14">
        <f>'dane '!D14</f>
        <v>5481.4</v>
      </c>
      <c r="E14">
        <f>'dane '!E14</f>
        <v>0.9</v>
      </c>
      <c r="F14">
        <f>'dane '!F14</f>
        <v>209.3</v>
      </c>
      <c r="G14">
        <f>'dane '!G14</f>
        <v>64</v>
      </c>
      <c r="H14">
        <f>'dane '!I14</f>
        <v>73.3</v>
      </c>
      <c r="I14">
        <f>'dane '!J14</f>
        <v>89.3</v>
      </c>
      <c r="J14">
        <f>'dane '!K14</f>
        <v>5.9</v>
      </c>
      <c r="K14">
        <f>'dane '!L14</f>
        <v>3.6</v>
      </c>
      <c r="L14">
        <f>'dane '!M14</f>
        <v>15.7</v>
      </c>
      <c r="M14">
        <f>'dane '!N14</f>
        <v>8.8000000000000007</v>
      </c>
      <c r="N14">
        <f>'dane '!O14</f>
        <v>0</v>
      </c>
      <c r="O14">
        <f>'dane '!P14</f>
        <v>456</v>
      </c>
      <c r="P14">
        <f>'dane '!Q14</f>
        <v>16.2</v>
      </c>
      <c r="Q14">
        <f>'dane '!R14</f>
        <v>134.5</v>
      </c>
      <c r="R14">
        <f>'dane '!S14</f>
        <v>8.24</v>
      </c>
      <c r="S14" s="4">
        <f>'dane '!V14</f>
        <v>1.93</v>
      </c>
      <c r="T14" s="4">
        <f>'dane '!W14</f>
        <v>109</v>
      </c>
      <c r="U14">
        <f>'dane '!Y14</f>
        <v>0.23</v>
      </c>
      <c r="V14">
        <f>'dane '!Z14</f>
        <v>48.3</v>
      </c>
      <c r="W14">
        <f>'dane '!AA14</f>
        <v>28.6</v>
      </c>
      <c r="X14">
        <f>'dane '!AB14</f>
        <v>267.5</v>
      </c>
    </row>
    <row r="15" spans="1:24" x14ac:dyDescent="0.2">
      <c r="A15" t="s">
        <v>85</v>
      </c>
      <c r="B15">
        <f>'dane '!B15</f>
        <v>13</v>
      </c>
      <c r="C15">
        <f>'dane '!C15</f>
        <v>13</v>
      </c>
      <c r="D15">
        <f>'dane '!D15</f>
        <v>92</v>
      </c>
      <c r="E15">
        <f>'dane '!E15</f>
        <v>10.4</v>
      </c>
      <c r="F15">
        <f>'dane '!F15</f>
        <v>127.1</v>
      </c>
      <c r="G15">
        <f>'dane '!G15</f>
        <v>2</v>
      </c>
      <c r="H15">
        <f>'dane '!I15</f>
        <v>51.4</v>
      </c>
      <c r="I15">
        <f>'dane '!J15</f>
        <v>97.2</v>
      </c>
      <c r="J15">
        <f>'dane '!K15</f>
        <v>1.8</v>
      </c>
      <c r="K15">
        <f>'dane '!L15</f>
        <v>1.6</v>
      </c>
      <c r="L15">
        <f>'dane '!M15</f>
        <v>24.7</v>
      </c>
      <c r="M15">
        <f>'dane '!N15</f>
        <v>11</v>
      </c>
      <c r="N15">
        <f>'dane '!O15</f>
        <v>3</v>
      </c>
      <c r="O15">
        <f>'dane '!P15</f>
        <v>523</v>
      </c>
      <c r="P15">
        <f>'dane '!Q15</f>
        <v>5.8</v>
      </c>
      <c r="Q15">
        <f>'dane '!R15</f>
        <v>0.5</v>
      </c>
      <c r="R15">
        <f>'dane '!S15</f>
        <v>2.67</v>
      </c>
      <c r="S15" s="4">
        <f>'dane '!V15</f>
        <v>3.36</v>
      </c>
      <c r="T15" s="4">
        <f>'dane '!W15</f>
        <v>100</v>
      </c>
      <c r="U15">
        <f>'dane '!Y15</f>
        <v>0.24</v>
      </c>
      <c r="V15">
        <f>'dane '!Z15</f>
        <v>11.3</v>
      </c>
      <c r="W15">
        <f>'dane '!AA15</f>
        <v>16.399999999999999</v>
      </c>
      <c r="X15">
        <f>'dane '!AB15</f>
        <v>132</v>
      </c>
    </row>
    <row r="16" spans="1:24" x14ac:dyDescent="0.2">
      <c r="A16" t="s">
        <v>73</v>
      </c>
      <c r="B16">
        <f>'dane '!B16</f>
        <v>13</v>
      </c>
      <c r="C16">
        <f>'dane '!C16</f>
        <v>11.9</v>
      </c>
      <c r="D16">
        <f>'dane '!D16</f>
        <v>6.47</v>
      </c>
      <c r="E16">
        <f>'dane '!E16</f>
        <v>2.4</v>
      </c>
      <c r="F16">
        <f>'dane '!F16</f>
        <v>253.3</v>
      </c>
      <c r="G16">
        <f>'dane '!G16</f>
        <v>71</v>
      </c>
      <c r="H16">
        <f>'dane '!I16</f>
        <v>88.6</v>
      </c>
      <c r="I16">
        <f>'dane '!J16</f>
        <v>87.4</v>
      </c>
      <c r="J16">
        <f>'dane '!K16</f>
        <v>3.8</v>
      </c>
      <c r="K16">
        <f>'dane '!L16</f>
        <v>5.0999999999999996</v>
      </c>
      <c r="L16">
        <f>'dane '!M16</f>
        <v>8</v>
      </c>
      <c r="M16">
        <f>'dane '!N16</f>
        <v>20.8</v>
      </c>
      <c r="N16">
        <f>'dane '!O16</f>
        <v>5</v>
      </c>
      <c r="O16">
        <f>'dane '!P16</f>
        <v>655.77777777777783</v>
      </c>
      <c r="P16">
        <f>'dane '!Q16</f>
        <v>9.1999999999999993</v>
      </c>
      <c r="Q16">
        <f>'dane '!R16</f>
        <v>13.6</v>
      </c>
      <c r="R16">
        <f>'dane '!S16</f>
        <v>1.65</v>
      </c>
      <c r="S16" s="4">
        <f>'dane '!V16</f>
        <v>1.88</v>
      </c>
      <c r="T16" s="4">
        <f>'dane '!W16</f>
        <v>94</v>
      </c>
      <c r="U16">
        <f>'dane '!Y16</f>
        <v>0.05</v>
      </c>
      <c r="V16">
        <f>'dane '!Z16</f>
        <v>20.2</v>
      </c>
      <c r="W16">
        <f>'dane '!AA16</f>
        <v>26</v>
      </c>
      <c r="X16">
        <f>'dane '!AB16</f>
        <v>24.3</v>
      </c>
    </row>
    <row r="17" spans="1:24" x14ac:dyDescent="0.2">
      <c r="A17" t="s">
        <v>81</v>
      </c>
      <c r="B17">
        <f>'dane '!B17</f>
        <v>12</v>
      </c>
      <c r="C17">
        <f>'dane '!C17</f>
        <v>37.9</v>
      </c>
      <c r="D17">
        <f>'dane '!D17</f>
        <v>377</v>
      </c>
      <c r="E17">
        <f>'dane '!E17</f>
        <v>2</v>
      </c>
      <c r="F17">
        <f>'dane '!F17</f>
        <v>123.5</v>
      </c>
      <c r="G17">
        <f>'dane '!G17</f>
        <v>81</v>
      </c>
      <c r="H17">
        <f>'dane '!I17</f>
        <v>78.400000000000006</v>
      </c>
      <c r="I17">
        <f>'dane '!J17</f>
        <v>104.5</v>
      </c>
      <c r="J17">
        <f>'dane '!K17</f>
        <v>6.3</v>
      </c>
      <c r="K17">
        <f>'dane '!L17</f>
        <v>8.6</v>
      </c>
      <c r="L17">
        <f>'dane '!M17</f>
        <v>15.4</v>
      </c>
      <c r="M17">
        <f>'dane '!N17</f>
        <v>15</v>
      </c>
      <c r="N17">
        <f>'dane '!O17</f>
        <v>1</v>
      </c>
      <c r="O17">
        <f>'dane '!P17</f>
        <v>448</v>
      </c>
      <c r="P17">
        <f>'dane '!Q17</f>
        <v>25.8</v>
      </c>
      <c r="Q17">
        <f>'dane '!R17</f>
        <v>13.1</v>
      </c>
      <c r="R17">
        <f>'dane '!S17</f>
        <v>7.11</v>
      </c>
      <c r="S17" s="4">
        <f>'dane '!V17</f>
        <v>1.85</v>
      </c>
      <c r="T17" s="4">
        <f>'dane '!W17</f>
        <v>66</v>
      </c>
      <c r="U17">
        <f>'dane '!Y17</f>
        <v>0.18</v>
      </c>
      <c r="V17">
        <f>'dane '!Z17</f>
        <v>16.3</v>
      </c>
      <c r="W17">
        <f>'dane '!AA17</f>
        <v>29.3</v>
      </c>
      <c r="X17">
        <f>'dane '!AB17</f>
        <v>42.4</v>
      </c>
    </row>
    <row r="18" spans="1:24" x14ac:dyDescent="0.2">
      <c r="A18" t="s">
        <v>82</v>
      </c>
      <c r="B18">
        <f>'dane '!B18</f>
        <v>27</v>
      </c>
      <c r="C18">
        <f>'dane '!C18</f>
        <v>33.9</v>
      </c>
      <c r="D18">
        <f>'dane '!D18</f>
        <v>2</v>
      </c>
      <c r="E18">
        <f>'dane '!E18</f>
        <v>0.3</v>
      </c>
      <c r="F18">
        <f>'dane '!F18</f>
        <v>123.5</v>
      </c>
      <c r="G18">
        <f>'dane '!G18</f>
        <v>72</v>
      </c>
      <c r="H18">
        <f>'dane '!I18</f>
        <v>95.9</v>
      </c>
      <c r="I18">
        <f>'dane '!J18</f>
        <v>96.1</v>
      </c>
      <c r="J18">
        <f>'dane '!K18</f>
        <v>2.2000000000000002</v>
      </c>
      <c r="K18">
        <f>'dane '!L18</f>
        <v>3.5</v>
      </c>
      <c r="L18">
        <f>'dane '!M18</f>
        <v>20.100000000000001</v>
      </c>
      <c r="M18">
        <f>'dane '!N18</f>
        <v>23.9</v>
      </c>
      <c r="N18">
        <f>'dane '!O18</f>
        <v>4</v>
      </c>
      <c r="O18">
        <f>'dane '!P18</f>
        <v>607</v>
      </c>
      <c r="P18">
        <f>'dane '!Q18</f>
        <v>5</v>
      </c>
      <c r="Q18">
        <f>'dane '!R18</f>
        <v>1.8</v>
      </c>
      <c r="R18">
        <f>'dane '!S18</f>
        <v>3.21</v>
      </c>
      <c r="S18" s="4">
        <f>'dane '!V18</f>
        <v>1.82</v>
      </c>
      <c r="T18" s="4">
        <f>'dane '!W18</f>
        <v>125</v>
      </c>
      <c r="U18">
        <f>'dane '!Y18</f>
        <v>0.38</v>
      </c>
      <c r="V18">
        <f>'dane '!Z18</f>
        <v>16.600000000000001</v>
      </c>
      <c r="W18">
        <f>'dane '!AA18</f>
        <v>18.5</v>
      </c>
      <c r="X18">
        <f>'dane '!AB18</f>
        <v>9.64</v>
      </c>
    </row>
    <row r="19" spans="1:24" x14ac:dyDescent="0.2">
      <c r="A19" t="s">
        <v>80</v>
      </c>
      <c r="B19">
        <f>'dane '!B19</f>
        <v>12</v>
      </c>
      <c r="C19">
        <f>'dane '!C19</f>
        <v>53.9</v>
      </c>
      <c r="D19">
        <f>'dane '!D19</f>
        <v>549.4</v>
      </c>
      <c r="E19">
        <f>'dane '!E19</f>
        <v>2.2000000000000002</v>
      </c>
      <c r="F19">
        <f>'dane '!F19</f>
        <v>141.4</v>
      </c>
      <c r="G19">
        <f>'dane '!G19</f>
        <v>1</v>
      </c>
      <c r="H19">
        <f>'dane '!I19</f>
        <v>51.2</v>
      </c>
      <c r="I19">
        <f>'dane '!J19</f>
        <v>86.6</v>
      </c>
      <c r="J19">
        <f>'dane '!K19</f>
        <v>1.9</v>
      </c>
      <c r="K19">
        <f>'dane '!L19</f>
        <v>11.8</v>
      </c>
      <c r="L19">
        <f>'dane '!M19</f>
        <v>14.6</v>
      </c>
      <c r="M19">
        <f>'dane '!N19</f>
        <v>21.5</v>
      </c>
      <c r="N19">
        <f>'dane '!O19</f>
        <v>2</v>
      </c>
      <c r="O19">
        <f>'dane '!P19</f>
        <v>404</v>
      </c>
      <c r="P19">
        <f>'dane '!Q19</f>
        <v>37.6</v>
      </c>
      <c r="Q19">
        <f>'dane '!R19</f>
        <v>28.1</v>
      </c>
      <c r="R19">
        <f>'dane '!S19</f>
        <v>12.29</v>
      </c>
      <c r="S19" s="4">
        <f>'dane '!V19</f>
        <v>3.66</v>
      </c>
      <c r="T19" s="4">
        <f>'dane '!W19</f>
        <v>65</v>
      </c>
      <c r="U19">
        <f>'dane '!Y19</f>
        <v>0.16</v>
      </c>
      <c r="V19">
        <f>'dane '!Z19</f>
        <v>16.3</v>
      </c>
      <c r="W19">
        <f>'dane '!AA19</f>
        <v>30.9</v>
      </c>
      <c r="X19">
        <f>'dane '!AB19</f>
        <v>29.7</v>
      </c>
    </row>
    <row r="20" spans="1:24" x14ac:dyDescent="0.2">
      <c r="A20" t="s">
        <v>84</v>
      </c>
      <c r="B20">
        <f>'dane '!B20</f>
        <v>13</v>
      </c>
      <c r="C20">
        <f>'dane '!C20</f>
        <v>5.2</v>
      </c>
      <c r="D20">
        <f>'dane '!D20</f>
        <v>0</v>
      </c>
      <c r="E20">
        <f>'dane '!E20</f>
        <v>1.3</v>
      </c>
      <c r="F20">
        <f>'dane '!F20</f>
        <v>92.2</v>
      </c>
      <c r="G20">
        <f>'dane '!G20</f>
        <v>231.76190476190473</v>
      </c>
      <c r="H20">
        <f>'dane '!I20</f>
        <v>97.3</v>
      </c>
      <c r="I20">
        <f>'dane '!J20</f>
        <v>72.5</v>
      </c>
      <c r="J20">
        <f>'dane '!K20</f>
        <v>7.5</v>
      </c>
      <c r="K20">
        <f>'dane '!L20</f>
        <v>0.8</v>
      </c>
      <c r="L20">
        <f>'dane '!M20</f>
        <v>24.8</v>
      </c>
      <c r="M20">
        <f>'dane '!N20</f>
        <v>14</v>
      </c>
      <c r="N20">
        <f>'dane '!O20</f>
        <v>30</v>
      </c>
      <c r="O20">
        <f>'dane '!P20</f>
        <v>606</v>
      </c>
      <c r="P20">
        <f>'dane '!Q20</f>
        <v>5</v>
      </c>
      <c r="Q20">
        <f>'dane '!R20</f>
        <v>0.1</v>
      </c>
      <c r="R20">
        <f>'dane '!S20</f>
        <v>0.25</v>
      </c>
      <c r="S20" s="4">
        <f>'dane '!V20</f>
        <v>2.9</v>
      </c>
      <c r="T20" s="4">
        <f>'dane '!W20</f>
        <v>59</v>
      </c>
      <c r="U20">
        <f>'dane '!Y20</f>
        <v>0.13</v>
      </c>
      <c r="V20">
        <f>'dane '!Z20</f>
        <v>12.6</v>
      </c>
      <c r="W20">
        <f>'dane '!AA20</f>
        <v>22.4</v>
      </c>
      <c r="X20">
        <f>'dane '!AB20</f>
        <v>143.91419305977459</v>
      </c>
    </row>
    <row r="21" spans="1:24" x14ac:dyDescent="0.2">
      <c r="A21" t="s">
        <v>71</v>
      </c>
      <c r="B21">
        <f>'dane '!B21</f>
        <v>15</v>
      </c>
      <c r="C21">
        <f>'dane '!C21</f>
        <v>33.799999999999997</v>
      </c>
      <c r="D21">
        <f>'dane '!D21</f>
        <v>9264</v>
      </c>
      <c r="E21">
        <f>'dane '!E21</f>
        <v>1.8</v>
      </c>
      <c r="F21">
        <f>'dane '!F21</f>
        <v>131.9</v>
      </c>
      <c r="G21">
        <f>'dane '!G21</f>
        <v>869</v>
      </c>
      <c r="H21">
        <f>'dane '!I21</f>
        <v>61.9</v>
      </c>
      <c r="I21">
        <f>'dane '!J21</f>
        <v>96.2</v>
      </c>
      <c r="J21">
        <f>'dane '!K21</f>
        <v>4.3</v>
      </c>
      <c r="K21">
        <f>'dane '!L21</f>
        <v>2.7</v>
      </c>
      <c r="L21">
        <f>'dane '!M21</f>
        <v>25.8</v>
      </c>
      <c r="M21">
        <f>'dane '!N21</f>
        <v>16</v>
      </c>
      <c r="N21">
        <f>'dane '!O21</f>
        <v>-2</v>
      </c>
      <c r="O21">
        <f>'dane '!P21</f>
        <v>632</v>
      </c>
      <c r="P21">
        <f>'dane '!Q21</f>
        <v>14.6</v>
      </c>
      <c r="Q21">
        <f>'dane '!R21</f>
        <v>28</v>
      </c>
      <c r="R21">
        <f>'dane '!S21</f>
        <v>6.34</v>
      </c>
      <c r="S21" s="4">
        <f>'dane '!V21</f>
        <v>1.91</v>
      </c>
      <c r="T21" s="4">
        <f>'dane '!W21</f>
        <v>132</v>
      </c>
      <c r="U21">
        <f>'dane '!Y21</f>
        <v>0.41</v>
      </c>
      <c r="V21">
        <f>'dane '!Z21</f>
        <v>7.2</v>
      </c>
      <c r="W21">
        <f>'dane '!AA21</f>
        <v>20</v>
      </c>
      <c r="X21">
        <f>'dane '!AB21</f>
        <v>514</v>
      </c>
    </row>
    <row r="22" spans="1:24" x14ac:dyDescent="0.2">
      <c r="A22" t="s">
        <v>87</v>
      </c>
      <c r="B22">
        <f>'dane '!B22</f>
        <v>20</v>
      </c>
      <c r="C22">
        <f>'dane '!C22</f>
        <v>35.700000000000003</v>
      </c>
      <c r="D22">
        <f>'dane '!D22</f>
        <v>1607.5</v>
      </c>
      <c r="E22">
        <f>'dane '!E22</f>
        <v>1.7</v>
      </c>
      <c r="F22">
        <f>'dane '!F22</f>
        <v>143</v>
      </c>
      <c r="G22">
        <f>'dane '!G22</f>
        <v>231.76190476190473</v>
      </c>
      <c r="H22">
        <f>'dane '!I22</f>
        <v>29.2</v>
      </c>
      <c r="I22">
        <f>'dane '!J22</f>
        <v>91.4</v>
      </c>
      <c r="J22">
        <f>'dane '!K22</f>
        <v>18.2</v>
      </c>
      <c r="K22">
        <f>'dane '!L22</f>
        <v>5.8</v>
      </c>
      <c r="L22">
        <f>'dane '!M22</f>
        <v>12.4</v>
      </c>
      <c r="M22">
        <f>'dane '!N22</f>
        <v>16.899999999999999</v>
      </c>
      <c r="N22">
        <f>'dane '!O22</f>
        <v>5.333333333333333</v>
      </c>
      <c r="O22">
        <f>'dane '!P22</f>
        <v>286</v>
      </c>
      <c r="P22">
        <f>'dane '!Q22</f>
        <v>11.7</v>
      </c>
      <c r="Q22">
        <f>'dane '!R22</f>
        <v>58.4</v>
      </c>
      <c r="R22">
        <f>'dane '!S22</f>
        <v>4.03</v>
      </c>
      <c r="S22" s="4">
        <f>'dane '!V22</f>
        <v>2.66</v>
      </c>
      <c r="T22" s="4">
        <f>'dane '!W22</f>
        <v>44</v>
      </c>
      <c r="U22">
        <f>'dane '!Y22</f>
        <v>0.24</v>
      </c>
      <c r="V22">
        <f>'dane '!Z22</f>
        <v>20.8</v>
      </c>
      <c r="W22">
        <f>'dane '!AA22</f>
        <v>23.4</v>
      </c>
      <c r="X22">
        <f>'dane '!AB22</f>
        <v>491.7</v>
      </c>
    </row>
    <row r="23" spans="1:24" x14ac:dyDescent="0.2">
      <c r="A23" t="s">
        <v>88</v>
      </c>
      <c r="B23">
        <f>'dane '!B23</f>
        <v>21</v>
      </c>
      <c r="C23">
        <f>'dane '!C23</f>
        <v>33.5</v>
      </c>
      <c r="D23">
        <f>'dane '!D23</f>
        <v>1070.1099999999999</v>
      </c>
      <c r="E23">
        <f>'dane '!E23</f>
        <v>1.4</v>
      </c>
      <c r="F23">
        <f>'dane '!F23</f>
        <v>132.80000000000001</v>
      </c>
      <c r="G23">
        <f>'dane '!G23</f>
        <v>187</v>
      </c>
      <c r="H23">
        <f>'dane '!I23</f>
        <v>77.3</v>
      </c>
      <c r="I23">
        <f>'dane '!J23</f>
        <v>87.3</v>
      </c>
      <c r="J23">
        <f>'dane '!K23</f>
        <v>4.8</v>
      </c>
      <c r="K23">
        <f>'dane '!L23</f>
        <v>5.6</v>
      </c>
      <c r="L23">
        <f>'dane '!M23</f>
        <v>23</v>
      </c>
      <c r="M23">
        <f>'dane '!N23</f>
        <v>15</v>
      </c>
      <c r="N23">
        <f>'dane '!O23</f>
        <v>5</v>
      </c>
      <c r="O23">
        <f>'dane '!P23</f>
        <v>460</v>
      </c>
      <c r="P23">
        <f>'dane '!Q23</f>
        <v>28</v>
      </c>
      <c r="Q23">
        <f>'dane '!R23</f>
        <v>78.099999999999994</v>
      </c>
      <c r="R23">
        <f>'dane '!S23</f>
        <v>6.52</v>
      </c>
      <c r="S23" s="4">
        <f>'dane '!V23</f>
        <v>2.41</v>
      </c>
      <c r="T23" s="4">
        <f>'dane '!W23</f>
        <v>92</v>
      </c>
      <c r="U23">
        <f>'dane '!Y23</f>
        <v>0.08</v>
      </c>
      <c r="V23">
        <f>'dane '!Z23</f>
        <v>32</v>
      </c>
      <c r="W23">
        <f>'dane '!AA23</f>
        <v>26.6</v>
      </c>
      <c r="X23">
        <f>'dane '!AB23</f>
        <v>99.6</v>
      </c>
    </row>
    <row r="24" spans="1:24" x14ac:dyDescent="0.2">
      <c r="A24" t="s">
        <v>89</v>
      </c>
      <c r="B24">
        <f>'dane '!B24</f>
        <v>23</v>
      </c>
      <c r="C24">
        <f>'dane '!C24</f>
        <v>32.6</v>
      </c>
      <c r="D24">
        <f>'dane '!D24</f>
        <v>538.9</v>
      </c>
      <c r="E24">
        <f>'dane '!E24</f>
        <v>1.5</v>
      </c>
      <c r="F24">
        <f>'dane '!F24</f>
        <v>55.7</v>
      </c>
      <c r="G24">
        <f>'dane '!G24</f>
        <v>185</v>
      </c>
      <c r="H24">
        <f>'dane '!I24</f>
        <v>17.100000000000001</v>
      </c>
      <c r="I24">
        <f>'dane '!J24</f>
        <v>91.3</v>
      </c>
      <c r="J24">
        <f>'dane '!K24</f>
        <v>7.7</v>
      </c>
      <c r="K24">
        <f>'dane '!L24</f>
        <v>7.6</v>
      </c>
      <c r="L24">
        <f>'dane '!M24</f>
        <v>22.2</v>
      </c>
      <c r="M24">
        <f>'dane '!N24</f>
        <v>27.2</v>
      </c>
      <c r="N24">
        <f>'dane '!O24</f>
        <v>-1</v>
      </c>
      <c r="O24">
        <f>'dane '!P24</f>
        <v>247</v>
      </c>
      <c r="P24">
        <f>'dane '!Q24</f>
        <v>24.8</v>
      </c>
      <c r="Q24">
        <f>'dane '!R24</f>
        <v>28.9</v>
      </c>
      <c r="R24">
        <f>'dane '!S24</f>
        <v>1.77</v>
      </c>
      <c r="S24" s="4">
        <f>'dane '!V24</f>
        <v>2.4300000000000002</v>
      </c>
      <c r="T24" s="4">
        <f>'dane '!W24</f>
        <v>71</v>
      </c>
      <c r="U24">
        <f>'dane '!Y24</f>
        <v>0.19</v>
      </c>
      <c r="V24">
        <f>'dane '!Z24</f>
        <v>21.7</v>
      </c>
      <c r="W24">
        <f>'dane '!AA24</f>
        <v>37.4</v>
      </c>
      <c r="X24">
        <f>'dane '!AB24</f>
        <v>155.1</v>
      </c>
    </row>
    <row r="25" spans="1:24" x14ac:dyDescent="0.2">
      <c r="A25" t="s">
        <v>91</v>
      </c>
      <c r="B25">
        <f>'dane '!B25</f>
        <v>30</v>
      </c>
      <c r="C25">
        <f>'dane '!C25</f>
        <v>45.1</v>
      </c>
      <c r="D25">
        <f>'dane '!D25</f>
        <v>853.7</v>
      </c>
      <c r="E25">
        <f>'dane '!E25</f>
        <v>1.1000000000000001</v>
      </c>
      <c r="F25">
        <f>'dane '!F25</f>
        <v>144.4</v>
      </c>
      <c r="G25">
        <f>'dane '!G25</f>
        <v>0</v>
      </c>
      <c r="H25">
        <f>'dane '!I25</f>
        <v>58.7</v>
      </c>
      <c r="I25">
        <f>'dane '!J25</f>
        <v>83.8</v>
      </c>
      <c r="J25">
        <f>'dane '!K25</f>
        <v>13.2</v>
      </c>
      <c r="K25">
        <f>'dane '!L25</f>
        <v>6.9</v>
      </c>
      <c r="L25">
        <f>'dane '!M25</f>
        <v>12.8</v>
      </c>
      <c r="M25">
        <f>'dane '!N25</f>
        <v>12.7</v>
      </c>
      <c r="N25">
        <f>'dane '!O25</f>
        <v>-5</v>
      </c>
      <c r="O25">
        <f>'dane '!P25</f>
        <v>329</v>
      </c>
      <c r="P25">
        <f>'dane '!Q25</f>
        <v>12.9</v>
      </c>
      <c r="Q25">
        <f>'dane '!R25</f>
        <v>37.4</v>
      </c>
      <c r="R25">
        <f>'dane '!S25</f>
        <v>9.4700000000000006</v>
      </c>
      <c r="S25" s="4">
        <f>'dane '!V25</f>
        <v>1.76</v>
      </c>
      <c r="T25" s="4">
        <f>'dane '!W25</f>
        <v>61</v>
      </c>
      <c r="U25">
        <f>'dane '!Y25</f>
        <v>0.33</v>
      </c>
      <c r="V25">
        <f>'dane '!Z25</f>
        <v>26.5</v>
      </c>
      <c r="W25">
        <f>'dane '!AA25</f>
        <v>18.399999999999999</v>
      </c>
      <c r="X25">
        <f>'dane '!AB25</f>
        <v>144.01113543840199</v>
      </c>
    </row>
    <row r="26" spans="1:24" x14ac:dyDescent="0.2">
      <c r="A26" t="s">
        <v>90</v>
      </c>
      <c r="B26">
        <f>'dane '!B26</f>
        <v>38</v>
      </c>
      <c r="C26">
        <f>'dane '!C26</f>
        <v>61.1</v>
      </c>
      <c r="D26">
        <f>'dane '!D26</f>
        <v>278</v>
      </c>
      <c r="E26">
        <f>'dane '!E26</f>
        <v>0.8</v>
      </c>
      <c r="F26">
        <f>'dane '!F26</f>
        <v>165.4</v>
      </c>
      <c r="G26">
        <f>'dane '!G26</f>
        <v>5</v>
      </c>
      <c r="H26">
        <f>'dane '!I26</f>
        <v>48.8</v>
      </c>
      <c r="I26">
        <f>'dane '!J26</f>
        <v>86.3</v>
      </c>
      <c r="J26">
        <f>'dane '!K26</f>
        <v>2.6</v>
      </c>
      <c r="K26">
        <f>'dane '!L26</f>
        <v>6.3</v>
      </c>
      <c r="L26">
        <f>'dane '!M26</f>
        <v>12.9</v>
      </c>
      <c r="M26">
        <f>'dane '!N26</f>
        <v>13.3</v>
      </c>
      <c r="N26">
        <f>'dane '!O26</f>
        <v>2</v>
      </c>
      <c r="O26">
        <f>'dane '!P26</f>
        <v>449</v>
      </c>
      <c r="P26">
        <f>'dane '!Q26</f>
        <v>21.9</v>
      </c>
      <c r="Q26">
        <f>'dane '!R26</f>
        <v>6.5</v>
      </c>
      <c r="R26">
        <f>'dane '!S26</f>
        <v>8.85</v>
      </c>
      <c r="S26" s="4">
        <f>'dane '!V26</f>
        <v>3.89</v>
      </c>
      <c r="T26" s="4">
        <f>'dane '!W26</f>
        <v>93</v>
      </c>
      <c r="U26">
        <f>'dane '!Y26</f>
        <v>0.3</v>
      </c>
      <c r="V26">
        <f>'dane '!Z26</f>
        <v>16.3</v>
      </c>
      <c r="W26">
        <f>'dane '!AA26</f>
        <v>19.2</v>
      </c>
      <c r="X26">
        <f>'dane '!AB26</f>
        <v>23.7</v>
      </c>
    </row>
    <row r="27" spans="1:24" x14ac:dyDescent="0.2">
      <c r="A27" t="s">
        <v>93</v>
      </c>
      <c r="B27">
        <f>'dane '!B27</f>
        <v>13</v>
      </c>
      <c r="C27">
        <f>'dane '!C27</f>
        <v>64.2</v>
      </c>
      <c r="D27">
        <f>'dane '!D27</f>
        <v>2245.0300000000002</v>
      </c>
      <c r="E27">
        <f>'dane '!E27</f>
        <v>8.9</v>
      </c>
      <c r="F27">
        <f>'dane '!F27</f>
        <v>109.1</v>
      </c>
      <c r="G27">
        <f>'dane '!G27</f>
        <v>153</v>
      </c>
      <c r="H27">
        <f>'dane '!I27</f>
        <v>30</v>
      </c>
      <c r="I27">
        <f>'dane '!J27</f>
        <v>83.7</v>
      </c>
      <c r="J27">
        <f>'dane '!K27</f>
        <v>2</v>
      </c>
      <c r="K27">
        <f>'dane '!L27</f>
        <v>3.9</v>
      </c>
      <c r="L27">
        <f>'dane '!M27</f>
        <v>12.6</v>
      </c>
      <c r="M27">
        <f>'dane '!N27</f>
        <v>22.6</v>
      </c>
      <c r="N27">
        <f>'dane '!O27</f>
        <v>0</v>
      </c>
      <c r="O27">
        <f>'dane '!P27</f>
        <v>447</v>
      </c>
      <c r="P27">
        <f>'dane '!Q27</f>
        <v>53.8</v>
      </c>
      <c r="Q27">
        <f>'dane '!R27</f>
        <v>11.9</v>
      </c>
      <c r="R27">
        <f>'dane '!S27</f>
        <v>17.14</v>
      </c>
      <c r="S27" s="4">
        <f>'dane '!V27</f>
        <v>2.21</v>
      </c>
      <c r="T27" s="4">
        <f>'dane '!W27</f>
        <v>121</v>
      </c>
      <c r="U27">
        <f>'dane '!Y27</f>
        <v>0.11</v>
      </c>
      <c r="V27">
        <f>'dane '!Z27</f>
        <v>20.399999999999999</v>
      </c>
      <c r="W27">
        <f>'dane '!AA27</f>
        <v>18.600000000000001</v>
      </c>
      <c r="X27">
        <f>'dane '!AB27</f>
        <v>71.900000000000006</v>
      </c>
    </row>
    <row r="28" spans="1:24" x14ac:dyDescent="0.2">
      <c r="A28" t="s">
        <v>83</v>
      </c>
      <c r="B28">
        <f>'dane '!B28</f>
        <v>21</v>
      </c>
      <c r="C28">
        <f>'dane '!C28</f>
        <v>24</v>
      </c>
      <c r="D28">
        <f>'dane '!D28</f>
        <v>874.37</v>
      </c>
      <c r="E28">
        <f>'dane '!E28</f>
        <v>2.1</v>
      </c>
      <c r="F28">
        <f>'dane '!F28</f>
        <v>130.19999999999999</v>
      </c>
      <c r="G28">
        <f>'dane '!G28</f>
        <v>702</v>
      </c>
      <c r="H28">
        <f>'dane '!I28</f>
        <v>53.3</v>
      </c>
      <c r="I28">
        <f>'dane '!J28</f>
        <v>79.599999999999994</v>
      </c>
      <c r="J28">
        <f>'dane '!K28</f>
        <v>2.4</v>
      </c>
      <c r="K28">
        <f>'dane '!L28</f>
        <v>7.1</v>
      </c>
      <c r="L28">
        <f>'dane '!M28</f>
        <v>13.7</v>
      </c>
      <c r="M28">
        <f>'dane '!N28</f>
        <v>12.7</v>
      </c>
      <c r="N28">
        <f>'dane '!O28</f>
        <v>-1</v>
      </c>
      <c r="O28">
        <f>'dane '!P28</f>
        <v>377</v>
      </c>
      <c r="P28">
        <f>'dane '!Q28</f>
        <v>14.4</v>
      </c>
      <c r="Q28">
        <f>'dane '!R28</f>
        <v>88.4</v>
      </c>
      <c r="R28">
        <f>'dane '!S28</f>
        <v>2.4300000000000002</v>
      </c>
      <c r="S28" s="4">
        <f>'dane '!V28</f>
        <v>2.67</v>
      </c>
      <c r="T28" s="4">
        <f>'dane '!W28</f>
        <v>73</v>
      </c>
      <c r="U28">
        <f>'dane '!Y28</f>
        <v>0.18</v>
      </c>
      <c r="V28">
        <f>'dane '!Z28</f>
        <v>17.3</v>
      </c>
      <c r="W28">
        <f>'dane '!AA28</f>
        <v>28.2</v>
      </c>
      <c r="X28">
        <f>'dane '!AB28</f>
        <v>144.12425003756678</v>
      </c>
    </row>
    <row r="29" spans="1:24" x14ac:dyDescent="0.2">
      <c r="A29" t="s">
        <v>94</v>
      </c>
      <c r="B29">
        <f>'dane '!B29</f>
        <v>9</v>
      </c>
      <c r="C29">
        <f>'dane '!C29</f>
        <v>11.8</v>
      </c>
      <c r="D29">
        <f>'dane '!D29</f>
        <v>290</v>
      </c>
      <c r="E29">
        <f>'dane '!E29</f>
        <v>1.6</v>
      </c>
      <c r="F29">
        <f>'dane '!F29</f>
        <v>164.7</v>
      </c>
      <c r="G29">
        <f>'dane '!G29</f>
        <v>231.76190476190473</v>
      </c>
      <c r="H29">
        <f>'dane '!I29</f>
        <v>37.299999999999997</v>
      </c>
      <c r="I29">
        <f>'dane '!J29</f>
        <v>88.2</v>
      </c>
      <c r="J29">
        <f>'dane '!K29</f>
        <v>3.6</v>
      </c>
      <c r="K29">
        <f>'dane '!L29</f>
        <v>2.2000000000000002</v>
      </c>
      <c r="L29">
        <f>'dane '!M29</f>
        <v>16.5</v>
      </c>
      <c r="M29">
        <f>'dane '!N29</f>
        <v>9</v>
      </c>
      <c r="N29">
        <f>'dane '!O29</f>
        <v>-0.54545454545454541</v>
      </c>
      <c r="O29">
        <f>'dane '!P29</f>
        <v>483</v>
      </c>
      <c r="P29">
        <f>'dane '!Q29</f>
        <v>8.5</v>
      </c>
      <c r="Q29">
        <f>'dane '!R29</f>
        <v>112</v>
      </c>
      <c r="R29">
        <f>'dane '!S29</f>
        <v>2.89</v>
      </c>
      <c r="S29" s="4">
        <f>'dane '!V29</f>
        <v>2.4500000000000002</v>
      </c>
      <c r="T29" s="4">
        <f>'dane '!W29</f>
        <v>113</v>
      </c>
      <c r="U29">
        <f>'dane '!Y29</f>
        <v>0.11</v>
      </c>
      <c r="V29">
        <f>'dane '!Z29</f>
        <v>14.6</v>
      </c>
      <c r="W29">
        <f>'dane '!AA29</f>
        <v>23.5</v>
      </c>
      <c r="X29">
        <f>'dane '!AB29</f>
        <v>335.1</v>
      </c>
    </row>
    <row r="30" spans="1:24" x14ac:dyDescent="0.2">
      <c r="A30" t="s">
        <v>78</v>
      </c>
      <c r="B30">
        <f>'dane '!B30</f>
        <v>19</v>
      </c>
      <c r="C30">
        <f>'dane '!C30</f>
        <v>33</v>
      </c>
      <c r="D30">
        <f>'dane '!D30</f>
        <v>4705.63</v>
      </c>
      <c r="E30">
        <f>'dane '!E30</f>
        <v>1.8</v>
      </c>
      <c r="F30">
        <f>'dane '!F30</f>
        <v>187.9</v>
      </c>
      <c r="G30">
        <f>'dane '!G30</f>
        <v>203</v>
      </c>
      <c r="H30">
        <f>'dane '!I30</f>
        <v>77.099999999999994</v>
      </c>
      <c r="I30">
        <f>'dane '!J30</f>
        <v>85.7</v>
      </c>
      <c r="J30">
        <f>'dane '!K30</f>
        <v>2</v>
      </c>
      <c r="K30">
        <f>'dane '!L30</f>
        <v>2.9</v>
      </c>
      <c r="L30">
        <f>'dane '!M30</f>
        <v>18.3</v>
      </c>
      <c r="M30">
        <f>'dane '!N30</f>
        <v>8.3000000000000007</v>
      </c>
      <c r="N30">
        <f>'dane '!O30</f>
        <v>-1</v>
      </c>
      <c r="O30">
        <f>'dane '!P30</f>
        <v>486</v>
      </c>
      <c r="P30">
        <f>'dane '!Q30</f>
        <v>17.5</v>
      </c>
      <c r="Q30">
        <f>'dane '!R30</f>
        <v>100.5</v>
      </c>
      <c r="R30">
        <f>'dane '!S30</f>
        <v>11.79</v>
      </c>
      <c r="S30" s="4">
        <f>'dane '!V30</f>
        <v>3.39</v>
      </c>
      <c r="T30" s="4">
        <f>'dane '!W30</f>
        <v>104</v>
      </c>
      <c r="U30">
        <f>'dane '!Y30</f>
        <v>0.18</v>
      </c>
      <c r="V30">
        <f>'dane '!Z30</f>
        <v>40.299999999999997</v>
      </c>
      <c r="W30">
        <f>'dane '!AA30</f>
        <v>28.7</v>
      </c>
      <c r="X30">
        <f>'dane '!AB30</f>
        <v>144.2523062613476</v>
      </c>
    </row>
    <row r="31" spans="1:24" x14ac:dyDescent="0.2">
      <c r="A31" s="2" t="s">
        <v>114</v>
      </c>
      <c r="B31" s="2">
        <f t="shared" ref="B31:X31" si="0">AVERAGE(B3:B30)</f>
        <v>19.571428571428573</v>
      </c>
      <c r="C31" s="2">
        <f t="shared" si="0"/>
        <v>34.971428571428575</v>
      </c>
      <c r="D31" s="2">
        <f t="shared" si="0"/>
        <v>1506.2814285714285</v>
      </c>
      <c r="E31" s="2">
        <f t="shared" si="0"/>
        <v>2.4392857142857136</v>
      </c>
      <c r="F31" s="2">
        <f t="shared" si="0"/>
        <v>137.63214285714284</v>
      </c>
      <c r="G31" s="2">
        <f t="shared" si="0"/>
        <v>230.73469387755102</v>
      </c>
      <c r="H31" s="2">
        <f t="shared" si="0"/>
        <v>56.092857142857135</v>
      </c>
      <c r="I31" s="2">
        <f t="shared" si="0"/>
        <v>87.992857142857119</v>
      </c>
      <c r="J31" s="2">
        <f t="shared" si="0"/>
        <v>6.9107142857142847</v>
      </c>
      <c r="K31" s="2">
        <f t="shared" si="0"/>
        <v>5.114285714285713</v>
      </c>
      <c r="L31" s="2">
        <f t="shared" si="0"/>
        <v>16.117857142857144</v>
      </c>
      <c r="M31" s="2">
        <f t="shared" si="0"/>
        <v>16.653571428571428</v>
      </c>
      <c r="N31" s="2">
        <f t="shared" si="0"/>
        <v>3.1432178932178934</v>
      </c>
      <c r="O31" s="2">
        <f t="shared" si="0"/>
        <v>474.52777777777777</v>
      </c>
      <c r="P31" s="2">
        <f t="shared" si="0"/>
        <v>19.792857142857144</v>
      </c>
      <c r="Q31" s="2">
        <f t="shared" si="0"/>
        <v>48.878571428571433</v>
      </c>
      <c r="R31" s="2">
        <f t="shared" si="0"/>
        <v>7.1782142857142848</v>
      </c>
      <c r="S31" s="2">
        <f t="shared" si="0"/>
        <v>2.6660714285714282</v>
      </c>
      <c r="T31" s="2">
        <f t="shared" si="0"/>
        <v>87.035714285714292</v>
      </c>
      <c r="U31" s="2">
        <f t="shared" si="0"/>
        <v>0.20571428571428571</v>
      </c>
      <c r="V31" s="2">
        <f t="shared" si="0"/>
        <v>22.196428571428566</v>
      </c>
      <c r="W31" s="2">
        <f t="shared" si="0"/>
        <v>24.317857142857147</v>
      </c>
      <c r="X31" s="2">
        <f t="shared" si="0"/>
        <v>149.55634648877958</v>
      </c>
    </row>
    <row r="32" spans="1:24" x14ac:dyDescent="0.2">
      <c r="A32" s="2" t="s">
        <v>115</v>
      </c>
      <c r="B32" s="2">
        <f t="shared" ref="B32:X32" si="1">ABS(B31)</f>
        <v>19.571428571428573</v>
      </c>
      <c r="C32" s="2">
        <f t="shared" si="1"/>
        <v>34.971428571428575</v>
      </c>
      <c r="D32" s="2">
        <f t="shared" si="1"/>
        <v>1506.2814285714285</v>
      </c>
      <c r="E32" s="2">
        <f t="shared" si="1"/>
        <v>2.4392857142857136</v>
      </c>
      <c r="F32" s="2">
        <f t="shared" si="1"/>
        <v>137.63214285714284</v>
      </c>
      <c r="G32" s="2">
        <f t="shared" si="1"/>
        <v>230.73469387755102</v>
      </c>
      <c r="H32" s="2">
        <f t="shared" si="1"/>
        <v>56.092857142857135</v>
      </c>
      <c r="I32" s="2">
        <f t="shared" si="1"/>
        <v>87.992857142857119</v>
      </c>
      <c r="J32" s="2">
        <f t="shared" si="1"/>
        <v>6.9107142857142847</v>
      </c>
      <c r="K32" s="2">
        <f t="shared" si="1"/>
        <v>5.114285714285713</v>
      </c>
      <c r="L32" s="2">
        <f t="shared" si="1"/>
        <v>16.117857142857144</v>
      </c>
      <c r="M32" s="2">
        <f t="shared" si="1"/>
        <v>16.653571428571428</v>
      </c>
      <c r="N32" s="2">
        <f t="shared" si="1"/>
        <v>3.1432178932178934</v>
      </c>
      <c r="O32" s="2">
        <f t="shared" si="1"/>
        <v>474.52777777777777</v>
      </c>
      <c r="P32" s="2">
        <f t="shared" si="1"/>
        <v>19.792857142857144</v>
      </c>
      <c r="Q32" s="2">
        <f t="shared" si="1"/>
        <v>48.878571428571433</v>
      </c>
      <c r="R32" s="2">
        <f t="shared" si="1"/>
        <v>7.1782142857142848</v>
      </c>
      <c r="S32" s="2">
        <f t="shared" si="1"/>
        <v>2.6660714285714282</v>
      </c>
      <c r="T32" s="2">
        <f t="shared" si="1"/>
        <v>87.035714285714292</v>
      </c>
      <c r="U32" s="2">
        <f t="shared" si="1"/>
        <v>0.20571428571428571</v>
      </c>
      <c r="V32" s="2">
        <f t="shared" si="1"/>
        <v>22.196428571428566</v>
      </c>
      <c r="W32" s="2">
        <f t="shared" si="1"/>
        <v>24.317857142857147</v>
      </c>
      <c r="X32" s="2">
        <f t="shared" si="1"/>
        <v>149.55634648877958</v>
      </c>
    </row>
    <row r="33" spans="1:24" x14ac:dyDescent="0.2">
      <c r="A33" s="2" t="s">
        <v>116</v>
      </c>
      <c r="B33" s="2">
        <f t="shared" ref="B33:X33" si="2">STDEV(B3:B30)</f>
        <v>8.5132949247744545</v>
      </c>
      <c r="C33" s="2">
        <f t="shared" si="2"/>
        <v>16.070166911089128</v>
      </c>
      <c r="D33" s="2">
        <f t="shared" si="2"/>
        <v>2314.4155962826562</v>
      </c>
      <c r="E33" s="2">
        <f t="shared" si="2"/>
        <v>2.712159080567893</v>
      </c>
      <c r="F33" s="2">
        <f t="shared" si="2"/>
        <v>37.850623103354195</v>
      </c>
      <c r="G33" s="2">
        <f t="shared" si="2"/>
        <v>242.20266323792777</v>
      </c>
      <c r="H33" s="2">
        <f t="shared" si="2"/>
        <v>25.597032938176579</v>
      </c>
      <c r="I33" s="2">
        <f t="shared" si="2"/>
        <v>8.8510693462105792</v>
      </c>
      <c r="J33" s="2">
        <f t="shared" si="2"/>
        <v>6.1942230724199367</v>
      </c>
      <c r="K33" s="2">
        <f t="shared" si="2"/>
        <v>2.6174222951024717</v>
      </c>
      <c r="L33" s="2">
        <f t="shared" si="2"/>
        <v>4.9382148199997928</v>
      </c>
      <c r="M33" s="2">
        <f t="shared" si="2"/>
        <v>6.1302819790656544</v>
      </c>
      <c r="N33" s="2">
        <f t="shared" si="2"/>
        <v>8.5472320771462069</v>
      </c>
      <c r="O33" s="2">
        <f t="shared" si="2"/>
        <v>122.9803298199909</v>
      </c>
      <c r="P33" s="2">
        <f t="shared" si="2"/>
        <v>11.891295558218626</v>
      </c>
      <c r="Q33" s="2">
        <f t="shared" si="2"/>
        <v>58.49119818015582</v>
      </c>
      <c r="R33" s="2">
        <f t="shared" si="2"/>
        <v>5.0842808250465996</v>
      </c>
      <c r="S33" s="2">
        <f t="shared" si="2"/>
        <v>0.686037140154932</v>
      </c>
      <c r="T33" s="2">
        <f t="shared" si="2"/>
        <v>29.263151070621408</v>
      </c>
      <c r="U33" s="2">
        <f t="shared" si="2"/>
        <v>9.8297679842577493E-2</v>
      </c>
      <c r="V33" s="2">
        <f t="shared" si="2"/>
        <v>11.402744378660755</v>
      </c>
      <c r="W33" s="2">
        <f t="shared" si="2"/>
        <v>6.8669392379250267</v>
      </c>
      <c r="X33" s="2">
        <f t="shared" si="2"/>
        <v>138.4801492447672</v>
      </c>
    </row>
    <row r="34" spans="1:24" x14ac:dyDescent="0.2">
      <c r="A34" s="2" t="s">
        <v>30</v>
      </c>
      <c r="B34" s="3">
        <f t="shared" ref="B34:X34" si="3">B33/B32*100</f>
        <v>43.49858720687677</v>
      </c>
      <c r="C34" s="3">
        <f t="shared" si="3"/>
        <v>45.952274664062045</v>
      </c>
      <c r="D34" s="3">
        <f t="shared" si="3"/>
        <v>153.65094147629966</v>
      </c>
      <c r="E34" s="3">
        <f t="shared" si="3"/>
        <v>111.1866094522709</v>
      </c>
      <c r="F34" s="3">
        <f t="shared" si="3"/>
        <v>27.501296076340076</v>
      </c>
      <c r="G34" s="3">
        <f t="shared" si="3"/>
        <v>104.9701972285376</v>
      </c>
      <c r="H34" s="3">
        <f t="shared" si="3"/>
        <v>45.633319894877388</v>
      </c>
      <c r="I34" s="3">
        <f t="shared" si="3"/>
        <v>10.058849813048798</v>
      </c>
      <c r="J34" s="3">
        <f t="shared" si="3"/>
        <v>89.63216848979755</v>
      </c>
      <c r="K34" s="3">
        <f t="shared" si="3"/>
        <v>51.178648228260634</v>
      </c>
      <c r="L34" s="3">
        <f t="shared" si="3"/>
        <v>30.638159751826766</v>
      </c>
      <c r="M34" s="3">
        <f t="shared" si="3"/>
        <v>36.810614500072553</v>
      </c>
      <c r="N34" s="3">
        <f t="shared" si="3"/>
        <v>271.92617144323748</v>
      </c>
      <c r="O34" s="3">
        <f t="shared" si="3"/>
        <v>25.916360554467438</v>
      </c>
      <c r="P34" s="3">
        <f t="shared" si="3"/>
        <v>60.078721694356098</v>
      </c>
      <c r="Q34" s="3">
        <f t="shared" si="3"/>
        <v>119.66634144705266</v>
      </c>
      <c r="R34" s="3">
        <f t="shared" si="3"/>
        <v>70.829326385046414</v>
      </c>
      <c r="S34" s="3">
        <f t="shared" si="3"/>
        <v>25.732136536286802</v>
      </c>
      <c r="T34" s="3">
        <f t="shared" si="3"/>
        <v>33.622003692137845</v>
      </c>
      <c r="U34" s="3">
        <f t="shared" si="3"/>
        <v>47.783594367919612</v>
      </c>
      <c r="V34" s="3">
        <f t="shared" si="3"/>
        <v>51.371977892598743</v>
      </c>
      <c r="W34" s="3">
        <f t="shared" si="3"/>
        <v>28.238257991173555</v>
      </c>
      <c r="X34" s="3">
        <f t="shared" si="3"/>
        <v>92.593963744063927</v>
      </c>
    </row>
    <row r="39" spans="1:24" x14ac:dyDescent="0.2">
      <c r="B39" t="s">
        <v>0</v>
      </c>
    </row>
    <row r="40" spans="1:24" x14ac:dyDescent="0.2">
      <c r="B40" t="s">
        <v>1</v>
      </c>
    </row>
    <row r="41" spans="1:24" x14ac:dyDescent="0.2">
      <c r="B41" t="s">
        <v>3</v>
      </c>
    </row>
    <row r="42" spans="1:24" x14ac:dyDescent="0.2">
      <c r="B42" t="s">
        <v>4</v>
      </c>
    </row>
    <row r="43" spans="1:24" x14ac:dyDescent="0.2">
      <c r="B43" t="s">
        <v>5</v>
      </c>
    </row>
    <row r="44" spans="1:24" x14ac:dyDescent="0.2">
      <c r="B44" t="s">
        <v>7</v>
      </c>
    </row>
    <row r="45" spans="1:24" x14ac:dyDescent="0.2">
      <c r="B45" t="s">
        <v>9</v>
      </c>
    </row>
    <row r="46" spans="1:24" x14ac:dyDescent="0.2">
      <c r="B46" t="s">
        <v>10</v>
      </c>
    </row>
    <row r="47" spans="1:24" x14ac:dyDescent="0.2">
      <c r="B47" t="s">
        <v>11</v>
      </c>
    </row>
    <row r="48" spans="1:24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24"/>
  <sheetViews>
    <sheetView zoomScaleNormal="100" workbookViewId="0">
      <pane xSplit="1" ySplit="1" topLeftCell="AO2" activePane="bottomRight" state="frozen"/>
      <selection pane="topRight" activeCell="B1" sqref="B1"/>
      <selection pane="bottomLeft" activeCell="A2" sqref="A2"/>
      <selection pane="bottomRight" sqref="A1:X24"/>
    </sheetView>
  </sheetViews>
  <sheetFormatPr defaultRowHeight="12.75" x14ac:dyDescent="0.2"/>
  <cols>
    <col min="16" max="16" width="9.7109375" bestFit="1" customWidth="1"/>
    <col min="27" max="49" width="9.5703125" bestFit="1" customWidth="1"/>
  </cols>
  <sheetData>
    <row r="1" spans="1:49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X8</v>
      </c>
      <c r="I1" t="str">
        <f>'dane po Vs'!I1</f>
        <v>X9</v>
      </c>
      <c r="J1" t="str">
        <f>'dane po Vs'!J1</f>
        <v>X10</v>
      </c>
      <c r="K1" t="str">
        <f>'dane po Vs'!K1</f>
        <v>X11</v>
      </c>
      <c r="L1" t="str">
        <f>'dane po Vs'!L1</f>
        <v>X12</v>
      </c>
      <c r="M1" t="str">
        <f>'dane po Vs'!M1</f>
        <v>X13</v>
      </c>
      <c r="N1" t="str">
        <f>'dane po Vs'!N1</f>
        <v>X14</v>
      </c>
      <c r="O1" t="str">
        <f>'dane po Vs'!O1</f>
        <v>X15</v>
      </c>
      <c r="P1" t="str">
        <f>'dane po Vs'!P1</f>
        <v>X16</v>
      </c>
      <c r="Q1" t="str">
        <f>'dane po Vs'!Q1</f>
        <v>X17</v>
      </c>
      <c r="R1" t="str">
        <f>'dane po Vs'!R1</f>
        <v>X18</v>
      </c>
      <c r="S1" t="str">
        <f>'dane po Vs'!S1</f>
        <v>X21</v>
      </c>
      <c r="T1" t="str">
        <f>'dane po Vs'!T1</f>
        <v>X22</v>
      </c>
      <c r="U1" t="str">
        <f>'dane po Vs'!U1</f>
        <v>X24</v>
      </c>
      <c r="V1" t="str">
        <f>'dane po Vs'!V1</f>
        <v>X25</v>
      </c>
      <c r="W1" t="str">
        <f>'dane po Vs'!W1</f>
        <v>X26</v>
      </c>
      <c r="X1" t="str">
        <f>'dane po Vs'!X1</f>
        <v>X27</v>
      </c>
      <c r="AA1" t="str">
        <f>B1</f>
        <v>X1</v>
      </c>
      <c r="AB1" t="str">
        <f t="shared" ref="AB1:AW1" si="0">C1</f>
        <v>X2</v>
      </c>
      <c r="AC1" t="str">
        <f t="shared" si="0"/>
        <v>X3</v>
      </c>
      <c r="AD1" t="str">
        <f t="shared" si="0"/>
        <v>X4</v>
      </c>
      <c r="AE1" t="str">
        <f t="shared" si="0"/>
        <v>X5</v>
      </c>
      <c r="AF1" t="str">
        <f t="shared" si="0"/>
        <v>X6</v>
      </c>
      <c r="AG1" t="str">
        <f t="shared" si="0"/>
        <v>X8</v>
      </c>
      <c r="AH1" t="str">
        <f t="shared" si="0"/>
        <v>X9</v>
      </c>
      <c r="AI1" t="str">
        <f t="shared" si="0"/>
        <v>X10</v>
      </c>
      <c r="AJ1" t="str">
        <f t="shared" si="0"/>
        <v>X11</v>
      </c>
      <c r="AK1" t="str">
        <f t="shared" si="0"/>
        <v>X12</v>
      </c>
      <c r="AL1" t="str">
        <f t="shared" si="0"/>
        <v>X13</v>
      </c>
      <c r="AM1" t="str">
        <f t="shared" si="0"/>
        <v>X14</v>
      </c>
      <c r="AN1" t="str">
        <f t="shared" si="0"/>
        <v>X15</v>
      </c>
      <c r="AO1" t="str">
        <f t="shared" si="0"/>
        <v>X16</v>
      </c>
      <c r="AP1" t="str">
        <f t="shared" si="0"/>
        <v>X17</v>
      </c>
      <c r="AQ1" t="str">
        <f t="shared" si="0"/>
        <v>X18</v>
      </c>
      <c r="AR1" t="str">
        <f t="shared" si="0"/>
        <v>X21</v>
      </c>
      <c r="AS1" t="str">
        <f t="shared" si="0"/>
        <v>X22</v>
      </c>
      <c r="AT1" t="str">
        <f t="shared" si="0"/>
        <v>X24</v>
      </c>
      <c r="AU1" t="str">
        <f t="shared" si="0"/>
        <v>X25</v>
      </c>
      <c r="AV1" t="str">
        <f t="shared" si="0"/>
        <v>X26</v>
      </c>
      <c r="AW1" t="str">
        <f t="shared" si="0"/>
        <v>X27</v>
      </c>
    </row>
    <row r="2" spans="1:49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0.28554242571172367</v>
      </c>
      <c r="D2" s="1">
        <f>PEARSON('dane po Vs'!D3:D30,'dane po Vs'!$B$3:$B$30)</f>
        <v>-0.13187216388265013</v>
      </c>
      <c r="E2" s="1">
        <f>PEARSON('dane po Vs'!E3:E30,'dane po Vs'!$B$3:$B$30)</f>
        <v>-0.3707464768470764</v>
      </c>
      <c r="F2" s="1">
        <f>PEARSON('dane po Vs'!F3:F30,'dane po Vs'!$B$3:$B$30)</f>
        <v>-2.929946553233876E-2</v>
      </c>
      <c r="G2" s="1">
        <f>PEARSON('dane po Vs'!G3:G30,'dane po Vs'!$B$3:$B$30)</f>
        <v>-0.14430737546638309</v>
      </c>
      <c r="H2" s="1">
        <f>PEARSON('dane po Vs'!H3:H30,'dane po Vs'!$B$3:$B$30)</f>
        <v>0.10758765480729454</v>
      </c>
      <c r="I2" s="1">
        <f>PEARSON('dane po Vs'!I3:I30,'dane po Vs'!$B$3:$B$30)</f>
        <v>0.35478748081751543</v>
      </c>
      <c r="J2" s="1">
        <f>PEARSON('dane po Vs'!J3:J30,'dane po Vs'!$B$3:$B$30)</f>
        <v>0.30280184741421823</v>
      </c>
      <c r="K2" s="1">
        <f>PEARSON('dane po Vs'!K3:K30,'dane po Vs'!$B$3:$B$30)</f>
        <v>0.16732891349014925</v>
      </c>
      <c r="L2" s="1">
        <f>PEARSON('dane po Vs'!L3:L30,'dane po Vs'!$B$3:$B$30)</f>
        <v>-0.25071578273302497</v>
      </c>
      <c r="M2" s="1">
        <f>PEARSON('dane po Vs'!M3:M30,'dane po Vs'!$B$3:$B$30)</f>
        <v>-0.1770329267682732</v>
      </c>
      <c r="N2" s="1">
        <f>PEARSON('dane po Vs'!N3:N30,'dane po Vs'!$B$3:$B$30)</f>
        <v>-4.2615984015125008E-2</v>
      </c>
      <c r="O2" s="1">
        <f>PEARSON('dane po Vs'!O3:O30,'dane po Vs'!$B$3:$B$30)</f>
        <v>-0.28272513273195221</v>
      </c>
      <c r="P2" s="1">
        <f>PEARSON('dane po Vs'!P3:P30,'dane po Vs'!$B$3:$B$30)</f>
        <v>-0.11772701784218804</v>
      </c>
      <c r="Q2" s="1">
        <f>PEARSON('dane po Vs'!Q3:Q30,'dane po Vs'!$B$3:$B$30)</f>
        <v>0.15170579403410359</v>
      </c>
      <c r="R2" s="1">
        <f>PEARSON('dane po Vs'!R3:R30,'dane po Vs'!$B$3:$B$30)</f>
        <v>-0.13835537147780516</v>
      </c>
      <c r="S2" s="1">
        <f>PEARSON('dane po Vs'!S3:S30,'dane po Vs'!$B$3:$B$30)</f>
        <v>0.17998944609519696</v>
      </c>
      <c r="T2" s="1">
        <f>PEARSON('dane po Vs'!T3:T30,'dane po Vs'!$B$3:$B$30)</f>
        <v>-0.44311556115138057</v>
      </c>
      <c r="U2" s="1">
        <f>PEARSON('dane po Vs'!U3:U30,'dane po Vs'!$B$3:$B$30)</f>
        <v>0.26194624857234522</v>
      </c>
      <c r="V2" s="1">
        <f>PEARSON('dane po Vs'!V3:V30,'dane po Vs'!$B$3:$B$30)</f>
        <v>0.52008591453050568</v>
      </c>
      <c r="W2" s="1">
        <f>PEARSON('dane po Vs'!W3:W30,'dane po Vs'!$B$3:$B$30)</f>
        <v>0.40528581309255729</v>
      </c>
      <c r="X2" s="1">
        <f>PEARSON('dane po Vs'!X3:X30,'dane po Vs'!$B$3:$B$30)</f>
        <v>-0.20636241522571405</v>
      </c>
      <c r="Y2" s="1"/>
      <c r="Z2" t="s">
        <v>0</v>
      </c>
      <c r="AA2" s="21">
        <f>ABS(B2)</f>
        <v>0.99999999999999978</v>
      </c>
      <c r="AB2" s="21">
        <f t="shared" ref="AB2:AW13" si="1">ABS(C2)</f>
        <v>0.28554242571172367</v>
      </c>
      <c r="AC2" s="21">
        <f t="shared" si="1"/>
        <v>0.13187216388265013</v>
      </c>
      <c r="AD2" s="21">
        <f t="shared" si="1"/>
        <v>0.3707464768470764</v>
      </c>
      <c r="AE2" s="21">
        <f t="shared" si="1"/>
        <v>2.929946553233876E-2</v>
      </c>
      <c r="AF2" s="21">
        <f t="shared" si="1"/>
        <v>0.14430737546638309</v>
      </c>
      <c r="AG2" s="21">
        <f t="shared" si="1"/>
        <v>0.10758765480729454</v>
      </c>
      <c r="AH2" s="21">
        <f t="shared" si="1"/>
        <v>0.35478748081751543</v>
      </c>
      <c r="AI2" s="21">
        <f t="shared" si="1"/>
        <v>0.30280184741421823</v>
      </c>
      <c r="AJ2" s="21">
        <f t="shared" si="1"/>
        <v>0.16732891349014925</v>
      </c>
      <c r="AK2" s="21">
        <f t="shared" si="1"/>
        <v>0.25071578273302497</v>
      </c>
      <c r="AL2" s="21">
        <f t="shared" si="1"/>
        <v>0.1770329267682732</v>
      </c>
      <c r="AM2" s="21">
        <f t="shared" si="1"/>
        <v>4.2615984015125008E-2</v>
      </c>
      <c r="AN2" s="21">
        <f t="shared" si="1"/>
        <v>0.28272513273195221</v>
      </c>
      <c r="AO2" s="21">
        <f t="shared" si="1"/>
        <v>0.11772701784218804</v>
      </c>
      <c r="AP2" s="21">
        <f t="shared" si="1"/>
        <v>0.15170579403410359</v>
      </c>
      <c r="AQ2" s="21">
        <f t="shared" si="1"/>
        <v>0.13835537147780516</v>
      </c>
      <c r="AR2" s="21">
        <f t="shared" si="1"/>
        <v>0.17998944609519696</v>
      </c>
      <c r="AS2" s="21">
        <f t="shared" si="1"/>
        <v>0.44311556115138057</v>
      </c>
      <c r="AT2" s="21">
        <f t="shared" si="1"/>
        <v>0.26194624857234522</v>
      </c>
      <c r="AU2" s="21">
        <f t="shared" si="1"/>
        <v>0.52008591453050568</v>
      </c>
      <c r="AV2" s="21">
        <f t="shared" si="1"/>
        <v>0.40528581309255729</v>
      </c>
      <c r="AW2" s="21">
        <f t="shared" si="1"/>
        <v>0.20636241522571405</v>
      </c>
    </row>
    <row r="3" spans="1:49" x14ac:dyDescent="0.2">
      <c r="A3" t="str">
        <f>C1</f>
        <v>X2</v>
      </c>
      <c r="B3" s="1"/>
      <c r="C3" s="1">
        <f>PEARSON('dane po Vs'!C3:C30,'dane po Vs'!$C$3:$C$30)</f>
        <v>1.0000000000000002</v>
      </c>
      <c r="D3" s="1">
        <f>PEARSON('dane po Vs'!D3:D30,'dane po Vs'!$C$3:$C$30)</f>
        <v>0.15504358948631639</v>
      </c>
      <c r="E3" s="1">
        <f>PEARSON('dane po Vs'!E3:E30,'dane po Vs'!$C$3:$C$30)</f>
        <v>0.30139714770938142</v>
      </c>
      <c r="F3" s="1">
        <f>PEARSON('dane po Vs'!F3:F30,'dane po Vs'!$C$3:$C$30)</f>
        <v>-0.22786664153865854</v>
      </c>
      <c r="G3" s="1">
        <f>PEARSON('dane po Vs'!G3:G30,'dane po Vs'!$C$3:$C$30)</f>
        <v>-0.10880357952829113</v>
      </c>
      <c r="H3" s="1">
        <f>PEARSON('dane po Vs'!H3:H30,'dane po Vs'!$C$3:$C$30)</f>
        <v>-0.37838013959354955</v>
      </c>
      <c r="I3" s="1">
        <f>PEARSON('dane po Vs'!I3:I30,'dane po Vs'!$C$3:$C$30)</f>
        <v>-6.1744568091241625E-2</v>
      </c>
      <c r="J3" s="1">
        <f>PEARSON('dane po Vs'!J3:J30,'dane po Vs'!$C$3:$C$30)</f>
        <v>0.1785576509620099</v>
      </c>
      <c r="K3" s="1">
        <f>PEARSON('dane po Vs'!K3:K30,'dane po Vs'!$C$3:$C$30)</f>
        <v>0.55088457012409542</v>
      </c>
      <c r="L3" s="1">
        <f>PEARSON('dane po Vs'!L3:L30,'dane po Vs'!$C$3:$C$30)</f>
        <v>-0.46664133168657834</v>
      </c>
      <c r="M3" s="1">
        <f>PEARSON('dane po Vs'!M3:M30,'dane po Vs'!$C$3:$C$30)</f>
        <v>0.44584562787840104</v>
      </c>
      <c r="N3" s="1">
        <f>PEARSON('dane po Vs'!N3:N30,'dane po Vs'!$C$3:$C$30)</f>
        <v>-0.41595477732701436</v>
      </c>
      <c r="O3" s="1">
        <f>PEARSON('dane po Vs'!O3:O30,'dane po Vs'!$C$3:$C$30)</f>
        <v>-0.41099406392548637</v>
      </c>
      <c r="P3" s="1">
        <f>PEARSON('dane po Vs'!P3:P30,'dane po Vs'!$C$3:$C$30)</f>
        <v>0.73193228932139065</v>
      </c>
      <c r="Q3" s="1">
        <f>PEARSON('dane po Vs'!Q3:Q30,'dane po Vs'!$C$3:$C$30)</f>
        <v>-0.17115747287366812</v>
      </c>
      <c r="R3" s="1">
        <f>PEARSON('dane po Vs'!R3:R30,'dane po Vs'!$C$3:$C$30)</f>
        <v>0.66572707635663853</v>
      </c>
      <c r="S3" s="1">
        <f>PEARSON('dane po Vs'!S3:S30,'dane po Vs'!$C$3:$C$30)</f>
        <v>9.3724823992036924E-2</v>
      </c>
      <c r="T3" s="1">
        <f>PEARSON('dane po Vs'!T3:T30,'dane po Vs'!$C$3:$C$30)</f>
        <v>1.07290918030323E-2</v>
      </c>
      <c r="U3" s="1">
        <f>PEARSON('dane po Vs'!U3:U30,'dane po Vs'!$C$3:$C$30)</f>
        <v>0.24772256693506786</v>
      </c>
      <c r="V3" s="1">
        <f>PEARSON('dane po Vs'!V3:V30,'dane po Vs'!$C$3:$C$30)</f>
        <v>3.8606112153721173E-2</v>
      </c>
      <c r="W3" s="1">
        <f>PEARSON('dane po Vs'!W3:W30,'dane po Vs'!$C$3:$C$30)</f>
        <v>-6.5482105170243249E-2</v>
      </c>
      <c r="X3" s="1">
        <f>PEARSON('dane po Vs'!X3:X30,'dane po Vs'!$C$3:$C$30)</f>
        <v>-0.23430476933368899</v>
      </c>
      <c r="Z3" t="s">
        <v>1</v>
      </c>
      <c r="AA3" s="21">
        <f t="shared" ref="AA3:AA24" si="2">ABS(B3)</f>
        <v>0</v>
      </c>
      <c r="AB3" s="21">
        <f t="shared" si="1"/>
        <v>1.0000000000000002</v>
      </c>
      <c r="AC3" s="21">
        <f t="shared" si="1"/>
        <v>0.15504358948631639</v>
      </c>
      <c r="AD3" s="21">
        <f t="shared" si="1"/>
        <v>0.30139714770938142</v>
      </c>
      <c r="AE3" s="21">
        <f t="shared" si="1"/>
        <v>0.22786664153865854</v>
      </c>
      <c r="AF3" s="21">
        <f t="shared" si="1"/>
        <v>0.10880357952829113</v>
      </c>
      <c r="AG3" s="21">
        <f t="shared" si="1"/>
        <v>0.37838013959354955</v>
      </c>
      <c r="AH3" s="21">
        <f t="shared" si="1"/>
        <v>6.1744568091241625E-2</v>
      </c>
      <c r="AI3" s="21">
        <f t="shared" si="1"/>
        <v>0.1785576509620099</v>
      </c>
      <c r="AJ3" s="21">
        <f t="shared" si="1"/>
        <v>0.55088457012409542</v>
      </c>
      <c r="AK3" s="21">
        <f t="shared" si="1"/>
        <v>0.46664133168657834</v>
      </c>
      <c r="AL3" s="21">
        <f t="shared" si="1"/>
        <v>0.44584562787840104</v>
      </c>
      <c r="AM3" s="21">
        <f t="shared" si="1"/>
        <v>0.41595477732701436</v>
      </c>
      <c r="AN3" s="21">
        <f t="shared" si="1"/>
        <v>0.41099406392548637</v>
      </c>
      <c r="AO3" s="21">
        <f t="shared" si="1"/>
        <v>0.73193228932139065</v>
      </c>
      <c r="AP3" s="21">
        <f t="shared" si="1"/>
        <v>0.17115747287366812</v>
      </c>
      <c r="AQ3" s="21">
        <f t="shared" si="1"/>
        <v>0.66572707635663853</v>
      </c>
      <c r="AR3" s="21">
        <f t="shared" si="1"/>
        <v>9.3724823992036924E-2</v>
      </c>
      <c r="AS3" s="21">
        <f t="shared" si="1"/>
        <v>1.07290918030323E-2</v>
      </c>
      <c r="AT3" s="21">
        <f t="shared" si="1"/>
        <v>0.24772256693506786</v>
      </c>
      <c r="AU3" s="21">
        <f t="shared" si="1"/>
        <v>3.8606112153721173E-2</v>
      </c>
      <c r="AV3" s="21">
        <f t="shared" si="1"/>
        <v>6.5482105170243249E-2</v>
      </c>
      <c r="AW3" s="21">
        <f t="shared" si="1"/>
        <v>0.23430476933368899</v>
      </c>
    </row>
    <row r="4" spans="1:49" x14ac:dyDescent="0.2">
      <c r="A4" t="str">
        <f>D1</f>
        <v>X3</v>
      </c>
      <c r="B4" s="1"/>
      <c r="C4" s="1"/>
      <c r="D4" s="1">
        <f>PEARSON('dane po Vs'!D3:D30,'dane po Vs'!$D$3:$D$30)</f>
        <v>1.0000000000000002</v>
      </c>
      <c r="E4" s="1">
        <f>PEARSON('dane po Vs'!E3:E30,'dane po Vs'!$D$3:$D$30)</f>
        <v>0.10093354922649846</v>
      </c>
      <c r="F4" s="1">
        <f>PEARSON('dane po Vs'!F3:F30,'dane po Vs'!$D$3:$D$30)</f>
        <v>0.17408652695425425</v>
      </c>
      <c r="G4" s="1">
        <f>PEARSON('dane po Vs'!G3:G30,'dane po Vs'!$D$3:$D$30)</f>
        <v>0.57131654618318628</v>
      </c>
      <c r="H4" s="1">
        <f>PEARSON('dane po Vs'!H3:H30,'dane po Vs'!$D$3:$D$30)</f>
        <v>-7.9462266874144368E-3</v>
      </c>
      <c r="I4" s="1">
        <f>PEARSON('dane po Vs'!I3:I30,'dane po Vs'!$D$3:$D$30)</f>
        <v>-4.9683601730898218E-2</v>
      </c>
      <c r="J4" s="1">
        <f>PEARSON('dane po Vs'!J3:J30,'dane po Vs'!$D$3:$D$30)</f>
        <v>-0.15846673662523594</v>
      </c>
      <c r="K4" s="1">
        <f>PEARSON('dane po Vs'!K3:K30,'dane po Vs'!$D$3:$D$30)</f>
        <v>-0.21424448383446762</v>
      </c>
      <c r="L4" s="1">
        <f>PEARSON('dane po Vs'!L3:L30,'dane po Vs'!$D$3:$D$30)</f>
        <v>0.19866965018995716</v>
      </c>
      <c r="M4" s="1">
        <f>PEARSON('dane po Vs'!M3:M30,'dane po Vs'!$D$3:$D$30)</f>
        <v>-0.11813274296279504</v>
      </c>
      <c r="N4" s="1">
        <f>PEARSON('dane po Vs'!N3:N30,'dane po Vs'!$D$3:$D$30)</f>
        <v>-0.24448455423947141</v>
      </c>
      <c r="O4" s="1">
        <f>PEARSON('dane po Vs'!O3:O30,'dane po Vs'!$D$3:$D$30)</f>
        <v>0.116697805585621</v>
      </c>
      <c r="P4" s="1">
        <f>PEARSON('dane po Vs'!P3:P30,'dane po Vs'!$D$3:$D$30)</f>
        <v>8.3964831828561598E-2</v>
      </c>
      <c r="Q4" s="1">
        <f>PEARSON('dane po Vs'!Q3:Q30,'dane po Vs'!$D$3:$D$30)</f>
        <v>0.29681174843569313</v>
      </c>
      <c r="R4" s="1">
        <f>PEARSON('dane po Vs'!R3:R30,'dane po Vs'!$D$3:$D$30)</f>
        <v>0.14218094070574347</v>
      </c>
      <c r="S4" s="1">
        <f>PEARSON('dane po Vs'!S3:S30,'dane po Vs'!$D$3:$D$30)</f>
        <v>-0.26219982751826887</v>
      </c>
      <c r="T4" s="1">
        <f>PEARSON('dane po Vs'!T3:T30,'dane po Vs'!$D$3:$D$30)</f>
        <v>0.48397252272373947</v>
      </c>
      <c r="U4" s="1">
        <f>PEARSON('dane po Vs'!U3:U30,'dane po Vs'!$D$3:$D$30)</f>
        <v>0.38590558116468449</v>
      </c>
      <c r="V4" s="1">
        <f>PEARSON('dane po Vs'!V3:V30,'dane po Vs'!$D$3:$D$30)</f>
        <v>0.12232927880893418</v>
      </c>
      <c r="W4" s="1">
        <f>PEARSON('dane po Vs'!W3:W30,'dane po Vs'!$D$3:$D$30)</f>
        <v>-0.16968983077200853</v>
      </c>
      <c r="X4" s="1">
        <f>PEARSON('dane po Vs'!X3:X30,'dane po Vs'!$D$3:$D$30)</f>
        <v>0.66554927932099817</v>
      </c>
      <c r="Y4" s="1"/>
      <c r="Z4" t="s">
        <v>2</v>
      </c>
      <c r="AA4" s="21">
        <f t="shared" si="2"/>
        <v>0</v>
      </c>
      <c r="AB4" s="21">
        <f t="shared" si="1"/>
        <v>0</v>
      </c>
      <c r="AC4" s="21">
        <f t="shared" si="1"/>
        <v>1.0000000000000002</v>
      </c>
      <c r="AD4" s="21">
        <f t="shared" si="1"/>
        <v>0.10093354922649846</v>
      </c>
      <c r="AE4" s="21">
        <f t="shared" si="1"/>
        <v>0.17408652695425425</v>
      </c>
      <c r="AF4" s="21">
        <f t="shared" si="1"/>
        <v>0.57131654618318628</v>
      </c>
      <c r="AG4" s="21">
        <f t="shared" si="1"/>
        <v>7.9462266874144368E-3</v>
      </c>
      <c r="AH4" s="21">
        <f t="shared" si="1"/>
        <v>4.9683601730898218E-2</v>
      </c>
      <c r="AI4" s="21">
        <f t="shared" si="1"/>
        <v>0.15846673662523594</v>
      </c>
      <c r="AJ4" s="21">
        <f t="shared" si="1"/>
        <v>0.21424448383446762</v>
      </c>
      <c r="AK4" s="21">
        <f t="shared" si="1"/>
        <v>0.19866965018995716</v>
      </c>
      <c r="AL4" s="21">
        <f t="shared" si="1"/>
        <v>0.11813274296279504</v>
      </c>
      <c r="AM4" s="21">
        <f t="shared" si="1"/>
        <v>0.24448455423947141</v>
      </c>
      <c r="AN4" s="21">
        <f t="shared" si="1"/>
        <v>0.116697805585621</v>
      </c>
      <c r="AO4" s="21">
        <f t="shared" si="1"/>
        <v>8.3964831828561598E-2</v>
      </c>
      <c r="AP4" s="21">
        <f t="shared" si="1"/>
        <v>0.29681174843569313</v>
      </c>
      <c r="AQ4" s="21">
        <f t="shared" si="1"/>
        <v>0.14218094070574347</v>
      </c>
      <c r="AR4" s="21">
        <f t="shared" si="1"/>
        <v>0.26219982751826887</v>
      </c>
      <c r="AS4" s="21">
        <f t="shared" si="1"/>
        <v>0.48397252272373947</v>
      </c>
      <c r="AT4" s="21">
        <f t="shared" si="1"/>
        <v>0.38590558116468449</v>
      </c>
      <c r="AU4" s="21">
        <f t="shared" si="1"/>
        <v>0.12232927880893418</v>
      </c>
      <c r="AV4" s="21">
        <f t="shared" si="1"/>
        <v>0.16968983077200853</v>
      </c>
      <c r="AW4" s="21">
        <f t="shared" si="1"/>
        <v>0.66554927932099817</v>
      </c>
    </row>
    <row r="5" spans="1:49" x14ac:dyDescent="0.2">
      <c r="A5" t="str">
        <f>E1</f>
        <v>X4</v>
      </c>
      <c r="B5" s="1"/>
      <c r="C5" s="1"/>
      <c r="D5" s="1"/>
      <c r="E5" s="1">
        <f>PEARSON('dane po Vs'!E3:E30,'dane po Vs'!$E$3:$E$30)</f>
        <v>0.99999999999999989</v>
      </c>
      <c r="F5" s="1">
        <f>PEARSON('dane po Vs'!F3:F30,'dane po Vs'!$E$3:$E$30)</f>
        <v>-0.16956710711339229</v>
      </c>
      <c r="G5" s="1">
        <f>PEARSON('dane po Vs'!G3:G30,'dane po Vs'!$E$3:$E$30)</f>
        <v>-0.10641411204659847</v>
      </c>
      <c r="H5" s="1">
        <f>PEARSON('dane po Vs'!H3:H30,'dane po Vs'!$E$3:$E$30)</f>
        <v>-0.28091897917051067</v>
      </c>
      <c r="I5" s="1">
        <f>PEARSON('dane po Vs'!I3:I30,'dane po Vs'!$E$3:$E$30)</f>
        <v>-0.16677058788863949</v>
      </c>
      <c r="J5" s="1">
        <f>PEARSON('dane po Vs'!J3:J30,'dane po Vs'!$E$3:$E$30)</f>
        <v>-8.1310414543591322E-2</v>
      </c>
      <c r="K5" s="1">
        <f>PEARSON('dane po Vs'!K3:K30,'dane po Vs'!$E$3:$E$30)</f>
        <v>-3.0551121504966507E-2</v>
      </c>
      <c r="L5" s="1">
        <f>PEARSON('dane po Vs'!L3:L30,'dane po Vs'!$E$3:$E$30)</f>
        <v>-4.222600331621678E-2</v>
      </c>
      <c r="M5" s="1">
        <f>PEARSON('dane po Vs'!M3:M30,'dane po Vs'!$E$3:$E$30)</f>
        <v>0.3429441040010156</v>
      </c>
      <c r="N5" s="1">
        <f>PEARSON('dane po Vs'!N3:N30,'dane po Vs'!$E$3:$E$30)</f>
        <v>-0.12129935936233241</v>
      </c>
      <c r="O5" s="1">
        <f>PEARSON('dane po Vs'!O3:O30,'dane po Vs'!$E$3:$E$30)</f>
        <v>-6.2494787961084987E-3</v>
      </c>
      <c r="P5" s="1">
        <f>PEARSON('dane po Vs'!P3:P30,'dane po Vs'!$E$3:$E$30)</f>
        <v>0.40719601014034895</v>
      </c>
      <c r="Q5" s="1">
        <f>PEARSON('dane po Vs'!Q3:Q30,'dane po Vs'!$E$3:$E$30)</f>
        <v>-0.19534561388516847</v>
      </c>
      <c r="R5" s="1">
        <f>PEARSON('dane po Vs'!R3:R30,'dane po Vs'!$E$3:$E$30)</f>
        <v>0.24976809857120164</v>
      </c>
      <c r="S5" s="1">
        <f>PEARSON('dane po Vs'!S3:S30,'dane po Vs'!$E$3:$E$30)</f>
        <v>9.549316035355393E-2</v>
      </c>
      <c r="T5" s="1">
        <f>PEARSON('dane po Vs'!T3:T30,'dane po Vs'!$E$3:$E$30)</f>
        <v>0.31535006686288042</v>
      </c>
      <c r="U5" s="1">
        <f>PEARSON('dane po Vs'!U3:U30,'dane po Vs'!$E$3:$E$30)</f>
        <v>-8.8395464459056272E-2</v>
      </c>
      <c r="V5" s="1">
        <f>PEARSON('dane po Vs'!V3:V30,'dane po Vs'!$E$3:$E$30)</f>
        <v>-0.2207368766098905</v>
      </c>
      <c r="W5" s="1">
        <f>PEARSON('dane po Vs'!W3:W30,'dane po Vs'!$E$3:$E$30)</f>
        <v>-0.34556661628982988</v>
      </c>
      <c r="X5" s="1">
        <f>PEARSON('dane po Vs'!X3:X30,'dane po Vs'!$E$3:$E$30)</f>
        <v>-0.1038087888348759</v>
      </c>
      <c r="Z5" t="s">
        <v>3</v>
      </c>
      <c r="AA5" s="21">
        <f t="shared" si="2"/>
        <v>0</v>
      </c>
      <c r="AB5" s="21">
        <f t="shared" si="1"/>
        <v>0</v>
      </c>
      <c r="AC5" s="21">
        <f t="shared" si="1"/>
        <v>0</v>
      </c>
      <c r="AD5" s="21">
        <f t="shared" si="1"/>
        <v>0.99999999999999989</v>
      </c>
      <c r="AE5" s="21">
        <f t="shared" si="1"/>
        <v>0.16956710711339229</v>
      </c>
      <c r="AF5" s="21">
        <f t="shared" si="1"/>
        <v>0.10641411204659847</v>
      </c>
      <c r="AG5" s="21">
        <f t="shared" si="1"/>
        <v>0.28091897917051067</v>
      </c>
      <c r="AH5" s="21">
        <f t="shared" si="1"/>
        <v>0.16677058788863949</v>
      </c>
      <c r="AI5" s="21">
        <f t="shared" si="1"/>
        <v>8.1310414543591322E-2</v>
      </c>
      <c r="AJ5" s="21">
        <f t="shared" si="1"/>
        <v>3.0551121504966507E-2</v>
      </c>
      <c r="AK5" s="21">
        <f t="shared" si="1"/>
        <v>4.222600331621678E-2</v>
      </c>
      <c r="AL5" s="21">
        <f t="shared" si="1"/>
        <v>0.3429441040010156</v>
      </c>
      <c r="AM5" s="21">
        <f t="shared" si="1"/>
        <v>0.12129935936233241</v>
      </c>
      <c r="AN5" s="21">
        <f t="shared" si="1"/>
        <v>6.2494787961084987E-3</v>
      </c>
      <c r="AO5" s="21">
        <f t="shared" si="1"/>
        <v>0.40719601014034895</v>
      </c>
      <c r="AP5" s="21">
        <f t="shared" si="1"/>
        <v>0.19534561388516847</v>
      </c>
      <c r="AQ5" s="21">
        <f t="shared" si="1"/>
        <v>0.24976809857120164</v>
      </c>
      <c r="AR5" s="21">
        <f t="shared" si="1"/>
        <v>9.549316035355393E-2</v>
      </c>
      <c r="AS5" s="21">
        <f t="shared" si="1"/>
        <v>0.31535006686288042</v>
      </c>
      <c r="AT5" s="21">
        <f t="shared" si="1"/>
        <v>8.8395464459056272E-2</v>
      </c>
      <c r="AU5" s="21">
        <f t="shared" si="1"/>
        <v>0.2207368766098905</v>
      </c>
      <c r="AV5" s="21">
        <f t="shared" si="1"/>
        <v>0.34556661628982988</v>
      </c>
      <c r="AW5" s="21">
        <f t="shared" si="1"/>
        <v>0.1038087888348759</v>
      </c>
    </row>
    <row r="6" spans="1:49" x14ac:dyDescent="0.2">
      <c r="A6" t="str">
        <f>F1</f>
        <v>X5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-0.17405329522665844</v>
      </c>
      <c r="H6" s="1">
        <f>PEARSON('dane po Vs'!H3:H30,'dane po Vs'!$F$3:$F$30)</f>
        <v>0.37614804251377881</v>
      </c>
      <c r="I6" s="1">
        <f>PEARSON('dane po Vs'!I3:I30,'dane po Vs'!$F$3:$F$30)</f>
        <v>2.0803321502906723E-2</v>
      </c>
      <c r="J6" s="1">
        <f>PEARSON('dane po Vs'!J3:J30,'dane po Vs'!$F$3:$F$30)</f>
        <v>-0.14876562867940241</v>
      </c>
      <c r="K6" s="1">
        <f>PEARSON('dane po Vs'!K3:K30,'dane po Vs'!$F$3:$F$30)</f>
        <v>-0.23604188249605118</v>
      </c>
      <c r="L6" s="1">
        <f>PEARSON('dane po Vs'!L3:L30,'dane po Vs'!$F$3:$F$30)</f>
        <v>-0.2727699945281219</v>
      </c>
      <c r="M6" s="1">
        <f>PEARSON('dane po Vs'!M3:M30,'dane po Vs'!$F$3:$F$30)</f>
        <v>-0.35962299511016044</v>
      </c>
      <c r="N6" s="1">
        <f>PEARSON('dane po Vs'!N3:N30,'dane po Vs'!$F$3:$F$30)</f>
        <v>3.8501658232499812E-2</v>
      </c>
      <c r="O6" s="1">
        <f>PEARSON('dane po Vs'!O3:O30,'dane po Vs'!$F$3:$F$30)</f>
        <v>0.27171881095564199</v>
      </c>
      <c r="P6" s="1">
        <f>PEARSON('dane po Vs'!P3:P30,'dane po Vs'!$F$3:$F$30)</f>
        <v>-0.30233044093404982</v>
      </c>
      <c r="Q6" s="1">
        <f>PEARSON('dane po Vs'!Q3:Q30,'dane po Vs'!$F$3:$F$30)</f>
        <v>0.37031326246023599</v>
      </c>
      <c r="R6" s="1">
        <f>PEARSON('dane po Vs'!R3:R30,'dane po Vs'!$F$3:$F$30)</f>
        <v>1.0997493739820645E-2</v>
      </c>
      <c r="S6" s="1">
        <f>PEARSON('dane po Vs'!S3:S30,'dane po Vs'!$F$3:$F$30)</f>
        <v>-0.17170906928230212</v>
      </c>
      <c r="T6" s="1">
        <f>PEARSON('dane po Vs'!T3:T30,'dane po Vs'!$F$3:$F$30)</f>
        <v>0.18589157750434607</v>
      </c>
      <c r="U6" s="1">
        <f>PEARSON('dane po Vs'!U3:U30,'dane po Vs'!$F$3:$F$30)</f>
        <v>-0.11067567652807424</v>
      </c>
      <c r="V6" s="1">
        <f>PEARSON('dane po Vs'!V3:V30,'dane po Vs'!$F$3:$F$30)</f>
        <v>0.21484892822777291</v>
      </c>
      <c r="W6" s="1">
        <f>PEARSON('dane po Vs'!W3:W30,'dane po Vs'!$F$3:$F$30)</f>
        <v>-0.12613469737273639</v>
      </c>
      <c r="X6" s="1">
        <f>PEARSON('dane po Vs'!X3:X30,'dane po Vs'!$F$3:$F$30)</f>
        <v>9.3902671426906226E-2</v>
      </c>
      <c r="Z6" t="s">
        <v>4</v>
      </c>
      <c r="AA6" s="21">
        <f t="shared" si="2"/>
        <v>0</v>
      </c>
      <c r="AB6" s="21">
        <f t="shared" si="1"/>
        <v>0</v>
      </c>
      <c r="AC6" s="21">
        <f t="shared" si="1"/>
        <v>0</v>
      </c>
      <c r="AD6" s="21">
        <f t="shared" si="1"/>
        <v>0</v>
      </c>
      <c r="AE6" s="21">
        <f t="shared" si="1"/>
        <v>1.0000000000000002</v>
      </c>
      <c r="AF6" s="21">
        <f t="shared" si="1"/>
        <v>0.17405329522665844</v>
      </c>
      <c r="AG6" s="21">
        <f t="shared" si="1"/>
        <v>0.37614804251377881</v>
      </c>
      <c r="AH6" s="21">
        <f t="shared" si="1"/>
        <v>2.0803321502906723E-2</v>
      </c>
      <c r="AI6" s="21">
        <f t="shared" si="1"/>
        <v>0.14876562867940241</v>
      </c>
      <c r="AJ6" s="21">
        <f t="shared" si="1"/>
        <v>0.23604188249605118</v>
      </c>
      <c r="AK6" s="21">
        <f t="shared" si="1"/>
        <v>0.2727699945281219</v>
      </c>
      <c r="AL6" s="21">
        <f t="shared" si="1"/>
        <v>0.35962299511016044</v>
      </c>
      <c r="AM6" s="21">
        <f t="shared" si="1"/>
        <v>3.8501658232499812E-2</v>
      </c>
      <c r="AN6" s="21">
        <f t="shared" si="1"/>
        <v>0.27171881095564199</v>
      </c>
      <c r="AO6" s="21">
        <f t="shared" si="1"/>
        <v>0.30233044093404982</v>
      </c>
      <c r="AP6" s="21">
        <f t="shared" si="1"/>
        <v>0.37031326246023599</v>
      </c>
      <c r="AQ6" s="21">
        <f t="shared" si="1"/>
        <v>1.0997493739820645E-2</v>
      </c>
      <c r="AR6" s="21">
        <f t="shared" si="1"/>
        <v>0.17170906928230212</v>
      </c>
      <c r="AS6" s="21">
        <f t="shared" si="1"/>
        <v>0.18589157750434607</v>
      </c>
      <c r="AT6" s="21">
        <f t="shared" si="1"/>
        <v>0.11067567652807424</v>
      </c>
      <c r="AU6" s="21">
        <f t="shared" si="1"/>
        <v>0.21484892822777291</v>
      </c>
      <c r="AV6" s="21">
        <f t="shared" si="1"/>
        <v>0.12613469737273639</v>
      </c>
      <c r="AW6" s="21">
        <f t="shared" si="1"/>
        <v>9.3902671426906226E-2</v>
      </c>
    </row>
    <row r="7" spans="1:49" x14ac:dyDescent="0.2">
      <c r="A7" t="str">
        <f>G1</f>
        <v>X6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-6.697105944725873E-2</v>
      </c>
      <c r="I7" s="1">
        <f>PEARSON('dane po Vs'!I3:I30,'dane po Vs'!$G$3:$G$30)</f>
        <v>-0.16962419344894888</v>
      </c>
      <c r="J7" s="1">
        <f>PEARSON('dane po Vs'!J3:J30,'dane po Vs'!$G$3:$G$30)</f>
        <v>-0.20335350811078431</v>
      </c>
      <c r="K7" s="1">
        <f>PEARSON('dane po Vs'!K3:K30,'dane po Vs'!$G$3:$G$30)</f>
        <v>-0.14036440983782855</v>
      </c>
      <c r="L7" s="1">
        <f>PEARSON('dane po Vs'!L3:L30,'dane po Vs'!$G$3:$G$30)</f>
        <v>0.16547531875336025</v>
      </c>
      <c r="M7" s="1">
        <f>PEARSON('dane po Vs'!M3:M30,'dane po Vs'!$G$3:$G$30)</f>
        <v>-0.17303219970298925</v>
      </c>
      <c r="N7" s="1">
        <f>PEARSON('dane po Vs'!N3:N30,'dane po Vs'!$G$3:$G$30)</f>
        <v>-4.3448200589288499E-2</v>
      </c>
      <c r="O7" s="1">
        <f>PEARSON('dane po Vs'!O3:O30,'dane po Vs'!$G$3:$G$30)</f>
        <v>0.15602103614020563</v>
      </c>
      <c r="P7" s="1">
        <f>PEARSON('dane po Vs'!P3:P30,'dane po Vs'!$G$3:$G$30)</f>
        <v>-2.6666513617613088E-2</v>
      </c>
      <c r="Q7" s="1">
        <f>PEARSON('dane po Vs'!Q3:Q30,'dane po Vs'!$G$3:$G$30)</f>
        <v>0.26502298730165608</v>
      </c>
      <c r="R7" s="1">
        <f>PEARSON('dane po Vs'!R3:R30,'dane po Vs'!$G$3:$G$30)</f>
        <v>-0.11613184156695341</v>
      </c>
      <c r="S7" s="1">
        <f>PEARSON('dane po Vs'!S3:S30,'dane po Vs'!$G$3:$G$30)</f>
        <v>-0.11347821625602116</v>
      </c>
      <c r="T7" s="1">
        <f>PEARSON('dane po Vs'!T3:T30,'dane po Vs'!$G$3:$G$30)</f>
        <v>0.23309478592898647</v>
      </c>
      <c r="U7" s="1">
        <f>PEARSON('dane po Vs'!U3:U30,'dane po Vs'!$G$3:$G$30)</f>
        <v>0.14986476470952023</v>
      </c>
      <c r="V7" s="1">
        <f>PEARSON('dane po Vs'!V3:V30,'dane po Vs'!$G$3:$G$30)</f>
        <v>-4.7008246655468315E-2</v>
      </c>
      <c r="W7" s="1">
        <f>PEARSON('dane po Vs'!W3:W30,'dane po Vs'!$G$3:$G$30)</f>
        <v>-0.10332639320177746</v>
      </c>
      <c r="X7" s="1">
        <f>PEARSON('dane po Vs'!X3:X30,'dane po Vs'!$G$3:$G$30)</f>
        <v>0.59184272301986318</v>
      </c>
      <c r="Z7" t="s">
        <v>5</v>
      </c>
      <c r="AA7" s="21">
        <f t="shared" si="2"/>
        <v>0</v>
      </c>
      <c r="AB7" s="21">
        <f t="shared" si="1"/>
        <v>0</v>
      </c>
      <c r="AC7" s="21">
        <f t="shared" si="1"/>
        <v>0</v>
      </c>
      <c r="AD7" s="21">
        <f t="shared" si="1"/>
        <v>0</v>
      </c>
      <c r="AE7" s="21">
        <f t="shared" si="1"/>
        <v>0</v>
      </c>
      <c r="AF7" s="21">
        <f t="shared" si="1"/>
        <v>0.99999999999999989</v>
      </c>
      <c r="AG7" s="21">
        <f t="shared" si="1"/>
        <v>6.697105944725873E-2</v>
      </c>
      <c r="AH7" s="21">
        <f t="shared" si="1"/>
        <v>0.16962419344894888</v>
      </c>
      <c r="AI7" s="21">
        <f t="shared" si="1"/>
        <v>0.20335350811078431</v>
      </c>
      <c r="AJ7" s="21">
        <f t="shared" si="1"/>
        <v>0.14036440983782855</v>
      </c>
      <c r="AK7" s="21">
        <f t="shared" si="1"/>
        <v>0.16547531875336025</v>
      </c>
      <c r="AL7" s="21">
        <f t="shared" si="1"/>
        <v>0.17303219970298925</v>
      </c>
      <c r="AM7" s="21">
        <f t="shared" si="1"/>
        <v>4.3448200589288499E-2</v>
      </c>
      <c r="AN7" s="21">
        <f t="shared" si="1"/>
        <v>0.15602103614020563</v>
      </c>
      <c r="AO7" s="21">
        <f t="shared" si="1"/>
        <v>2.6666513617613088E-2</v>
      </c>
      <c r="AP7" s="21">
        <f t="shared" si="1"/>
        <v>0.26502298730165608</v>
      </c>
      <c r="AQ7" s="21">
        <f t="shared" si="1"/>
        <v>0.11613184156695341</v>
      </c>
      <c r="AR7" s="21">
        <f t="shared" si="1"/>
        <v>0.11347821625602116</v>
      </c>
      <c r="AS7" s="21">
        <f t="shared" si="1"/>
        <v>0.23309478592898647</v>
      </c>
      <c r="AT7" s="21">
        <f t="shared" si="1"/>
        <v>0.14986476470952023</v>
      </c>
      <c r="AU7" s="21">
        <f t="shared" si="1"/>
        <v>4.7008246655468315E-2</v>
      </c>
      <c r="AV7" s="21">
        <f t="shared" si="1"/>
        <v>0.10332639320177746</v>
      </c>
      <c r="AW7" s="21">
        <f t="shared" si="1"/>
        <v>0.59184272301986318</v>
      </c>
    </row>
    <row r="8" spans="1:49" x14ac:dyDescent="0.2">
      <c r="A8" t="str">
        <f>H1</f>
        <v>X8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0.17106635605879744</v>
      </c>
      <c r="J8" s="1">
        <f>PEARSON('dane po Vs'!J3:J30,'dane po Vs'!$H$3:$H$30)</f>
        <v>-0.26301116717625123</v>
      </c>
      <c r="K8" s="1">
        <f>PEARSON('dane po Vs'!K3:K30,'dane po Vs'!$H$3:$H$30)</f>
        <v>-0.41264051916030953</v>
      </c>
      <c r="L8" s="1">
        <f>PEARSON('dane po Vs'!L3:L30,'dane po Vs'!$H$3:$H$30)</f>
        <v>0.33975624480515138</v>
      </c>
      <c r="M8" s="1">
        <f>PEARSON('dane po Vs'!M3:M30,'dane po Vs'!$H$3:$H$30)</f>
        <v>-0.37767996302376339</v>
      </c>
      <c r="N8" s="1">
        <f>PEARSON('dane po Vs'!N3:N30,'dane po Vs'!$H$3:$H$30)</f>
        <v>0.51757037182463861</v>
      </c>
      <c r="O8" s="1">
        <f>PEARSON('dane po Vs'!O3:O30,'dane po Vs'!$H$3:$H$30)</f>
        <v>0.39977554407857879</v>
      </c>
      <c r="P8" s="1">
        <f>PEARSON('dane po Vs'!P3:P30,'dane po Vs'!$H$3:$H$30)</f>
        <v>-0.46237255910484143</v>
      </c>
      <c r="Q8" s="1">
        <f>PEARSON('dane po Vs'!Q3:Q30,'dane po Vs'!$H$3:$H$30)</f>
        <v>0.21626515512891686</v>
      </c>
      <c r="R8" s="1">
        <f>PEARSON('dane po Vs'!R3:R30,'dane po Vs'!$H$3:$H$30)</f>
        <v>-0.27250110586303816</v>
      </c>
      <c r="S8" s="1">
        <f>PEARSON('dane po Vs'!S3:S30,'dane po Vs'!$H$3:$H$30)</f>
        <v>-0.2329801409049953</v>
      </c>
      <c r="T8" s="1">
        <f>PEARSON('dane po Vs'!T3:T30,'dane po Vs'!$H$3:$H$30)</f>
        <v>-7.7625679091639964E-3</v>
      </c>
      <c r="U8" s="1">
        <f>PEARSON('dane po Vs'!U3:U30,'dane po Vs'!$H$3:$H$30)</f>
        <v>-2.6670262722866545E-2</v>
      </c>
      <c r="V8" s="1">
        <f>PEARSON('dane po Vs'!V3:V30,'dane po Vs'!$H$3:$H$30)</f>
        <v>0.29651809210824065</v>
      </c>
      <c r="W8" s="1">
        <f>PEARSON('dane po Vs'!W3:W30,'dane po Vs'!$H$3:$H$30)</f>
        <v>5.7250429751044191E-2</v>
      </c>
      <c r="X8" s="1">
        <f>PEARSON('dane po Vs'!X3:X30,'dane po Vs'!$H$3:$H$30)</f>
        <v>-0.11284682853081709</v>
      </c>
      <c r="Z8" t="s">
        <v>7</v>
      </c>
      <c r="AA8" s="21">
        <f t="shared" si="2"/>
        <v>0</v>
      </c>
      <c r="AB8" s="21">
        <f t="shared" si="1"/>
        <v>0</v>
      </c>
      <c r="AC8" s="21">
        <f t="shared" si="1"/>
        <v>0</v>
      </c>
      <c r="AD8" s="21">
        <f t="shared" si="1"/>
        <v>0</v>
      </c>
      <c r="AE8" s="21">
        <f t="shared" si="1"/>
        <v>0</v>
      </c>
      <c r="AF8" s="21">
        <f t="shared" si="1"/>
        <v>0</v>
      </c>
      <c r="AG8" s="21">
        <f t="shared" si="1"/>
        <v>1</v>
      </c>
      <c r="AH8" s="21">
        <f t="shared" si="1"/>
        <v>0.17106635605879744</v>
      </c>
      <c r="AI8" s="21">
        <f t="shared" si="1"/>
        <v>0.26301116717625123</v>
      </c>
      <c r="AJ8" s="21">
        <f t="shared" si="1"/>
        <v>0.41264051916030953</v>
      </c>
      <c r="AK8" s="21">
        <f t="shared" si="1"/>
        <v>0.33975624480515138</v>
      </c>
      <c r="AL8" s="21">
        <f t="shared" si="1"/>
        <v>0.37767996302376339</v>
      </c>
      <c r="AM8" s="21">
        <f t="shared" si="1"/>
        <v>0.51757037182463861</v>
      </c>
      <c r="AN8" s="21">
        <f t="shared" si="1"/>
        <v>0.39977554407857879</v>
      </c>
      <c r="AO8" s="21">
        <f t="shared" si="1"/>
        <v>0.46237255910484143</v>
      </c>
      <c r="AP8" s="21">
        <f t="shared" si="1"/>
        <v>0.21626515512891686</v>
      </c>
      <c r="AQ8" s="21">
        <f t="shared" si="1"/>
        <v>0.27250110586303816</v>
      </c>
      <c r="AR8" s="21">
        <f t="shared" si="1"/>
        <v>0.2329801409049953</v>
      </c>
      <c r="AS8" s="21">
        <f t="shared" si="1"/>
        <v>7.7625679091639964E-3</v>
      </c>
      <c r="AT8" s="21">
        <f t="shared" si="1"/>
        <v>2.6670262722866545E-2</v>
      </c>
      <c r="AU8" s="21">
        <f t="shared" si="1"/>
        <v>0.29651809210824065</v>
      </c>
      <c r="AV8" s="21">
        <f t="shared" si="1"/>
        <v>5.7250429751044191E-2</v>
      </c>
      <c r="AW8" s="21">
        <f t="shared" si="1"/>
        <v>0.11284682853081709</v>
      </c>
    </row>
    <row r="9" spans="1:49" x14ac:dyDescent="0.2">
      <c r="A9" t="str">
        <f>I1</f>
        <v>X9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0.99999999999999978</v>
      </c>
      <c r="J9" s="1">
        <f>PEARSON('dane po Vs'!J3:J30,'dane po Vs'!$I$3:$I$30)</f>
        <v>0.23950882280719177</v>
      </c>
      <c r="K9" s="1">
        <f>PEARSON('dane po Vs'!K3:K30,'dane po Vs'!$I$3:$I$30)</f>
        <v>5.3688879114544244E-2</v>
      </c>
      <c r="L9" s="1">
        <f>PEARSON('dane po Vs'!L3:L30,'dane po Vs'!$I$3:$I$30)</f>
        <v>3.3668837154566034E-2</v>
      </c>
      <c r="M9" s="1">
        <f>PEARSON('dane po Vs'!M3:M30,'dane po Vs'!$I$3:$I$30)</f>
        <v>-9.3493890439452998E-2</v>
      </c>
      <c r="N9" s="1">
        <f>PEARSON('dane po Vs'!N3:N30,'dane po Vs'!$I$3:$I$30)</f>
        <v>-8.8809345650175633E-2</v>
      </c>
      <c r="O9" s="1">
        <f>PEARSON('dane po Vs'!O3:O30,'dane po Vs'!$I$3:$I$30)</f>
        <v>-5.9910821773604774E-2</v>
      </c>
      <c r="P9" s="1">
        <f>PEARSON('dane po Vs'!P3:P30,'dane po Vs'!$I$3:$I$30)</f>
        <v>-0.23448477638357712</v>
      </c>
      <c r="Q9" s="1">
        <f>PEARSON('dane po Vs'!Q3:Q30,'dane po Vs'!$I$3:$I$30)</f>
        <v>0.15136367204169987</v>
      </c>
      <c r="R9" s="1">
        <f>PEARSON('dane po Vs'!R3:R30,'dane po Vs'!$I$3:$I$30)</f>
        <v>-0.29891908333261852</v>
      </c>
      <c r="S9" s="1">
        <f>PEARSON('dane po Vs'!S3:S30,'dane po Vs'!$I$3:$I$30)</f>
        <v>-0.17143069877808054</v>
      </c>
      <c r="T9" s="1">
        <f>PEARSON('dane po Vs'!T3:T30,'dane po Vs'!$I$3:$I$30)</f>
        <v>-0.34743277095122099</v>
      </c>
      <c r="U9" s="1">
        <f>PEARSON('dane po Vs'!U3:U30,'dane po Vs'!$I$3:$I$30)</f>
        <v>7.7141780205211424E-2</v>
      </c>
      <c r="V9" s="1">
        <f>PEARSON('dane po Vs'!V3:V30,'dane po Vs'!$I$3:$I$30)</f>
        <v>7.1492922495703048E-2</v>
      </c>
      <c r="W9" s="1">
        <f>PEARSON('dane po Vs'!W3:W30,'dane po Vs'!$I$3:$I$30)</f>
        <v>0.47472164741051048</v>
      </c>
      <c r="X9" s="1">
        <f>PEARSON('dane po Vs'!X3:X30,'dane po Vs'!$I$3:$I$30)</f>
        <v>-1.0312327436126641E-2</v>
      </c>
      <c r="Z9" t="s">
        <v>8</v>
      </c>
      <c r="AA9" s="21">
        <f t="shared" si="2"/>
        <v>0</v>
      </c>
      <c r="AB9" s="21">
        <f t="shared" si="1"/>
        <v>0</v>
      </c>
      <c r="AC9" s="21">
        <f t="shared" si="1"/>
        <v>0</v>
      </c>
      <c r="AD9" s="21">
        <f t="shared" si="1"/>
        <v>0</v>
      </c>
      <c r="AE9" s="21">
        <f t="shared" si="1"/>
        <v>0</v>
      </c>
      <c r="AF9" s="21">
        <f t="shared" si="1"/>
        <v>0</v>
      </c>
      <c r="AG9" s="21">
        <f t="shared" si="1"/>
        <v>0</v>
      </c>
      <c r="AH9" s="21">
        <f t="shared" si="1"/>
        <v>0.99999999999999978</v>
      </c>
      <c r="AI9" s="21">
        <f t="shared" si="1"/>
        <v>0.23950882280719177</v>
      </c>
      <c r="AJ9" s="21">
        <f t="shared" si="1"/>
        <v>5.3688879114544244E-2</v>
      </c>
      <c r="AK9" s="21">
        <f t="shared" si="1"/>
        <v>3.3668837154566034E-2</v>
      </c>
      <c r="AL9" s="21">
        <f t="shared" si="1"/>
        <v>9.3493890439452998E-2</v>
      </c>
      <c r="AM9" s="21">
        <f t="shared" si="1"/>
        <v>8.8809345650175633E-2</v>
      </c>
      <c r="AN9" s="21">
        <f t="shared" si="1"/>
        <v>5.9910821773604774E-2</v>
      </c>
      <c r="AO9" s="21">
        <f t="shared" si="1"/>
        <v>0.23448477638357712</v>
      </c>
      <c r="AP9" s="21">
        <f t="shared" si="1"/>
        <v>0.15136367204169987</v>
      </c>
      <c r="AQ9" s="21">
        <f t="shared" si="1"/>
        <v>0.29891908333261852</v>
      </c>
      <c r="AR9" s="21">
        <f t="shared" si="1"/>
        <v>0.17143069877808054</v>
      </c>
      <c r="AS9" s="21">
        <f t="shared" si="1"/>
        <v>0.34743277095122099</v>
      </c>
      <c r="AT9" s="21">
        <f t="shared" si="1"/>
        <v>7.7141780205211424E-2</v>
      </c>
      <c r="AU9" s="21">
        <f t="shared" si="1"/>
        <v>7.1492922495703048E-2</v>
      </c>
      <c r="AV9" s="21">
        <f t="shared" si="1"/>
        <v>0.47472164741051048</v>
      </c>
      <c r="AW9" s="21">
        <f t="shared" si="1"/>
        <v>1.0312327436126641E-2</v>
      </c>
    </row>
    <row r="10" spans="1:49" x14ac:dyDescent="0.2">
      <c r="A10" t="str">
        <f>J1</f>
        <v>X10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0.29477152423202524</v>
      </c>
      <c r="L10" s="1">
        <f>PEARSON('dane po Vs'!L3:L30,'dane po Vs'!$J$3:$J$30)</f>
        <v>-0.33020907940837235</v>
      </c>
      <c r="M10" s="1">
        <f>PEARSON('dane po Vs'!M3:M30,'dane po Vs'!$J$3:$J$30)</f>
        <v>0.24731839225805896</v>
      </c>
      <c r="N10" s="1">
        <f>PEARSON('dane po Vs'!N3:N30,'dane po Vs'!$J$3:$J$30)</f>
        <v>2.9858166728415269E-3</v>
      </c>
      <c r="O10" s="1">
        <f>PEARSON('dane po Vs'!O3:O30,'dane po Vs'!$J$3:$J$30)</f>
        <v>-0.37519314390013225</v>
      </c>
      <c r="P10" s="1">
        <f>PEARSON('dane po Vs'!P3:P30,'dane po Vs'!$J$3:$J$30)</f>
        <v>-0.12130136353440446</v>
      </c>
      <c r="Q10" s="1">
        <f>PEARSON('dane po Vs'!Q3:Q30,'dane po Vs'!$J$3:$J$30)</f>
        <v>0.10852417850654249</v>
      </c>
      <c r="R10" s="1">
        <f>PEARSON('dane po Vs'!R3:R30,'dane po Vs'!$J$3:$J$30)</f>
        <v>1.8482003743223927E-2</v>
      </c>
      <c r="S10" s="1">
        <f>PEARSON('dane po Vs'!S3:S30,'dane po Vs'!$J$3:$J$30)</f>
        <v>-3.2760721703793787E-2</v>
      </c>
      <c r="T10" s="1">
        <f>PEARSON('dane po Vs'!T3:T30,'dane po Vs'!$J$3:$J$30)</f>
        <v>-0.67265061710128493</v>
      </c>
      <c r="U10" s="1">
        <f>PEARSON('dane po Vs'!U3:U30,'dane po Vs'!$J$3:$J$30)</f>
        <v>4.7585159199526585E-2</v>
      </c>
      <c r="V10" s="1">
        <f>PEARSON('dane po Vs'!V3:V30,'dane po Vs'!$J$3:$J$30)</f>
        <v>7.7083336729548799E-2</v>
      </c>
      <c r="W10" s="1">
        <f>PEARSON('dane po Vs'!W3:W30,'dane po Vs'!$J$3:$J$30)</f>
        <v>0.29772588282254481</v>
      </c>
      <c r="X10" s="1">
        <f>PEARSON('dane po Vs'!X3:X30,'dane po Vs'!$J$3:$J$30)</f>
        <v>3.5552897004562586E-2</v>
      </c>
      <c r="Z10" t="s">
        <v>9</v>
      </c>
      <c r="AA10" s="21">
        <f t="shared" si="2"/>
        <v>0</v>
      </c>
      <c r="AB10" s="21">
        <f t="shared" si="1"/>
        <v>0</v>
      </c>
      <c r="AC10" s="21">
        <f t="shared" si="1"/>
        <v>0</v>
      </c>
      <c r="AD10" s="21">
        <f t="shared" si="1"/>
        <v>0</v>
      </c>
      <c r="AE10" s="21">
        <f t="shared" si="1"/>
        <v>0</v>
      </c>
      <c r="AF10" s="21">
        <f t="shared" si="1"/>
        <v>0</v>
      </c>
      <c r="AG10" s="21">
        <f t="shared" si="1"/>
        <v>0</v>
      </c>
      <c r="AH10" s="21">
        <f t="shared" si="1"/>
        <v>0</v>
      </c>
      <c r="AI10" s="21">
        <f t="shared" si="1"/>
        <v>1</v>
      </c>
      <c r="AJ10" s="21">
        <f t="shared" si="1"/>
        <v>0.29477152423202524</v>
      </c>
      <c r="AK10" s="21">
        <f t="shared" si="1"/>
        <v>0.33020907940837235</v>
      </c>
      <c r="AL10" s="21">
        <f t="shared" si="1"/>
        <v>0.24731839225805896</v>
      </c>
      <c r="AM10" s="21">
        <f t="shared" si="1"/>
        <v>2.9858166728415269E-3</v>
      </c>
      <c r="AN10" s="21">
        <f t="shared" si="1"/>
        <v>0.37519314390013225</v>
      </c>
      <c r="AO10" s="21">
        <f t="shared" si="1"/>
        <v>0.12130136353440446</v>
      </c>
      <c r="AP10" s="21">
        <f t="shared" si="1"/>
        <v>0.10852417850654249</v>
      </c>
      <c r="AQ10" s="21">
        <f t="shared" si="1"/>
        <v>1.8482003743223927E-2</v>
      </c>
      <c r="AR10" s="21">
        <f t="shared" si="1"/>
        <v>3.2760721703793787E-2</v>
      </c>
      <c r="AS10" s="21">
        <f t="shared" si="1"/>
        <v>0.67265061710128493</v>
      </c>
      <c r="AT10" s="21">
        <f t="shared" si="1"/>
        <v>4.7585159199526585E-2</v>
      </c>
      <c r="AU10" s="21">
        <f t="shared" si="1"/>
        <v>7.7083336729548799E-2</v>
      </c>
      <c r="AV10" s="21">
        <f t="shared" si="1"/>
        <v>0.29772588282254481</v>
      </c>
      <c r="AW10" s="21">
        <f t="shared" si="1"/>
        <v>3.5552897004562586E-2</v>
      </c>
    </row>
    <row r="11" spans="1:49" x14ac:dyDescent="0.2">
      <c r="A11" t="str">
        <f>K1</f>
        <v>X11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-0.49857968273836922</v>
      </c>
      <c r="M11" s="1">
        <f>PEARSON('dane po Vs'!M3:M30,'dane po Vs'!$K$3:$K$30)</f>
        <v>0.42711443934639115</v>
      </c>
      <c r="N11" s="1">
        <f>PEARSON('dane po Vs'!N3:N30,'dane po Vs'!$K$3:$K$30)</f>
        <v>-0.44652929226368832</v>
      </c>
      <c r="O11" s="1">
        <f>PEARSON('dane po Vs'!O3:O30,'dane po Vs'!$K$3:$K$30)</f>
        <v>-0.47214110823413608</v>
      </c>
      <c r="P11" s="1">
        <f>PEARSON('dane po Vs'!P3:P30,'dane po Vs'!$K$3:$K$30)</f>
        <v>0.47628587887212565</v>
      </c>
      <c r="Q11" s="1">
        <f>PEARSON('dane po Vs'!Q3:Q30,'dane po Vs'!$K$3:$K$30)</f>
        <v>-0.24258086916145855</v>
      </c>
      <c r="R11" s="1">
        <f>PEARSON('dane po Vs'!R3:R30,'dane po Vs'!$K$3:$K$30)</f>
        <v>0.22401025384464443</v>
      </c>
      <c r="S11" s="1">
        <f>PEARSON('dane po Vs'!S3:S30,'dane po Vs'!$K$3:$K$30)</f>
        <v>0.18141737156398138</v>
      </c>
      <c r="T11" s="1">
        <f>PEARSON('dane po Vs'!T3:T30,'dane po Vs'!$K$3:$K$30)</f>
        <v>-0.4010632422723947</v>
      </c>
      <c r="U11" s="1">
        <f>PEARSON('dane po Vs'!U3:U30,'dane po Vs'!$K$3:$K$30)</f>
        <v>-6.6691130598228301E-2</v>
      </c>
      <c r="V11" s="1">
        <f>PEARSON('dane po Vs'!V3:V30,'dane po Vs'!$K$3:$K$30)</f>
        <v>-6.0664554832217414E-3</v>
      </c>
      <c r="W11" s="1">
        <f>PEARSON('dane po Vs'!W3:W30,'dane po Vs'!$K$3:$K$30)</f>
        <v>0.41233720577838784</v>
      </c>
      <c r="X11" s="1">
        <f>PEARSON('dane po Vs'!X3:X30,'dane po Vs'!$K$3:$K$30)</f>
        <v>-0.35392506704386067</v>
      </c>
      <c r="Z11" t="s">
        <v>10</v>
      </c>
      <c r="AA11" s="21">
        <f t="shared" si="2"/>
        <v>0</v>
      </c>
      <c r="AB11" s="21">
        <f t="shared" si="1"/>
        <v>0</v>
      </c>
      <c r="AC11" s="21">
        <f t="shared" si="1"/>
        <v>0</v>
      </c>
      <c r="AD11" s="21">
        <f t="shared" si="1"/>
        <v>0</v>
      </c>
      <c r="AE11" s="21">
        <f t="shared" si="1"/>
        <v>0</v>
      </c>
      <c r="AF11" s="21">
        <f t="shared" si="1"/>
        <v>0</v>
      </c>
      <c r="AG11" s="21">
        <f t="shared" si="1"/>
        <v>0</v>
      </c>
      <c r="AH11" s="21">
        <f t="shared" si="1"/>
        <v>0</v>
      </c>
      <c r="AI11" s="21">
        <f t="shared" si="1"/>
        <v>0</v>
      </c>
      <c r="AJ11" s="21">
        <f t="shared" si="1"/>
        <v>1</v>
      </c>
      <c r="AK11" s="21">
        <f t="shared" si="1"/>
        <v>0.49857968273836922</v>
      </c>
      <c r="AL11" s="21">
        <f t="shared" si="1"/>
        <v>0.42711443934639115</v>
      </c>
      <c r="AM11" s="21">
        <f t="shared" si="1"/>
        <v>0.44652929226368832</v>
      </c>
      <c r="AN11" s="21">
        <f t="shared" si="1"/>
        <v>0.47214110823413608</v>
      </c>
      <c r="AO11" s="21">
        <f t="shared" si="1"/>
        <v>0.47628587887212565</v>
      </c>
      <c r="AP11" s="21">
        <f t="shared" si="1"/>
        <v>0.24258086916145855</v>
      </c>
      <c r="AQ11" s="21">
        <f t="shared" si="1"/>
        <v>0.22401025384464443</v>
      </c>
      <c r="AR11" s="21">
        <f t="shared" si="1"/>
        <v>0.18141737156398138</v>
      </c>
      <c r="AS11" s="21">
        <f t="shared" si="1"/>
        <v>0.4010632422723947</v>
      </c>
      <c r="AT11" s="21">
        <f t="shared" si="1"/>
        <v>6.6691130598228301E-2</v>
      </c>
      <c r="AU11" s="21">
        <f t="shared" si="1"/>
        <v>6.0664554832217414E-3</v>
      </c>
      <c r="AV11" s="21">
        <f t="shared" si="1"/>
        <v>0.41233720577838784</v>
      </c>
      <c r="AW11" s="21">
        <f t="shared" si="1"/>
        <v>0.35392506704386067</v>
      </c>
    </row>
    <row r="12" spans="1:49" x14ac:dyDescent="0.2">
      <c r="A12" t="str">
        <f>L1</f>
        <v>X12</v>
      </c>
      <c r="B12" s="1"/>
      <c r="C12" s="1"/>
      <c r="D12" s="1"/>
      <c r="E12" s="1"/>
      <c r="L12" s="1">
        <f>PEARSON('dane po Vs'!L3:L30,'dane po Vs'!$L$3:$L$30)</f>
        <v>1</v>
      </c>
      <c r="M12" s="1">
        <f>PEARSON('dane po Vs'!M3:M30,'dane po Vs'!$L$3:$L$30)</f>
        <v>-0.20655093147907175</v>
      </c>
      <c r="N12" s="1">
        <f>PEARSON('dane po Vs'!N3:N30,'dane po Vs'!$L$3:$L$30)</f>
        <v>0.29587812287235782</v>
      </c>
      <c r="O12" s="1">
        <f>PEARSON('dane po Vs'!O3:O30,'dane po Vs'!$L$3:$L$30)</f>
        <v>0.29121065701931337</v>
      </c>
      <c r="P12" s="1">
        <f>PEARSON('dane po Vs'!P3:P30,'dane po Vs'!$L$3:$L$30)</f>
        <v>-0.31972899122613097</v>
      </c>
      <c r="Q12" s="1">
        <f>PEARSON('dane po Vs'!Q3:Q30,'dane po Vs'!$L$3:$L$30)</f>
        <v>-1.0279778421605832E-2</v>
      </c>
      <c r="R12" s="1">
        <f>PEARSON('dane po Vs'!R3:R30,'dane po Vs'!$L$3:$L$30)</f>
        <v>-0.24187933103932188</v>
      </c>
      <c r="S12" s="1">
        <f>PEARSON('dane po Vs'!S3:S30,'dane po Vs'!$L$3:$L$30)</f>
        <v>-3.032708563552541E-2</v>
      </c>
      <c r="T12" s="1">
        <f>PEARSON('dane po Vs'!T3:T30,'dane po Vs'!$L$3:$L$30)</f>
        <v>0.27543885263464951</v>
      </c>
      <c r="U12" s="1">
        <f>PEARSON('dane po Vs'!U3:U30,'dane po Vs'!$L$3:$L$30)</f>
        <v>0.14269139147519586</v>
      </c>
      <c r="V12" s="1">
        <f>PEARSON('dane po Vs'!V3:V30,'dane po Vs'!$L$3:$L$30)</f>
        <v>-0.12621331395219851</v>
      </c>
      <c r="W12" s="1">
        <f>PEARSON('dane po Vs'!W3:W30,'dane po Vs'!$L$3:$L$30)</f>
        <v>-0.1005251216142094</v>
      </c>
      <c r="X12" s="1">
        <f>PEARSON('dane po Vs'!X3:X30,'dane po Vs'!$L$3:$L$30)</f>
        <v>0.30155640367924985</v>
      </c>
      <c r="Z12" t="s">
        <v>11</v>
      </c>
      <c r="AA12" s="21">
        <f t="shared" si="2"/>
        <v>0</v>
      </c>
      <c r="AB12" s="21">
        <f t="shared" si="1"/>
        <v>0</v>
      </c>
      <c r="AC12" s="21">
        <f t="shared" si="1"/>
        <v>0</v>
      </c>
      <c r="AD12" s="21">
        <f t="shared" si="1"/>
        <v>0</v>
      </c>
      <c r="AE12" s="21">
        <f t="shared" si="1"/>
        <v>0</v>
      </c>
      <c r="AF12" s="21">
        <f t="shared" si="1"/>
        <v>0</v>
      </c>
      <c r="AG12" s="21">
        <f t="shared" si="1"/>
        <v>0</v>
      </c>
      <c r="AH12" s="21">
        <f t="shared" si="1"/>
        <v>0</v>
      </c>
      <c r="AI12" s="21">
        <f t="shared" si="1"/>
        <v>0</v>
      </c>
      <c r="AJ12" s="21">
        <f t="shared" si="1"/>
        <v>0</v>
      </c>
      <c r="AK12" s="21">
        <f t="shared" si="1"/>
        <v>1</v>
      </c>
      <c r="AL12" s="21">
        <f t="shared" si="1"/>
        <v>0.20655093147907175</v>
      </c>
      <c r="AM12" s="21">
        <f t="shared" si="1"/>
        <v>0.29587812287235782</v>
      </c>
      <c r="AN12" s="21">
        <f t="shared" si="1"/>
        <v>0.29121065701931337</v>
      </c>
      <c r="AO12" s="21">
        <f t="shared" si="1"/>
        <v>0.31972899122613097</v>
      </c>
      <c r="AP12" s="21">
        <f t="shared" si="1"/>
        <v>1.0279778421605832E-2</v>
      </c>
      <c r="AQ12" s="21">
        <f t="shared" si="1"/>
        <v>0.24187933103932188</v>
      </c>
      <c r="AR12" s="21">
        <f t="shared" si="1"/>
        <v>3.032708563552541E-2</v>
      </c>
      <c r="AS12" s="21">
        <f t="shared" si="1"/>
        <v>0.27543885263464951</v>
      </c>
      <c r="AT12" s="21">
        <f t="shared" si="1"/>
        <v>0.14269139147519586</v>
      </c>
      <c r="AU12" s="21">
        <f t="shared" si="1"/>
        <v>0.12621331395219851</v>
      </c>
      <c r="AV12" s="21">
        <f t="shared" si="1"/>
        <v>0.1005251216142094</v>
      </c>
      <c r="AW12" s="21">
        <f t="shared" si="1"/>
        <v>0.30155640367924985</v>
      </c>
    </row>
    <row r="13" spans="1:49" x14ac:dyDescent="0.2">
      <c r="A13" t="str">
        <f>M1</f>
        <v>X13</v>
      </c>
      <c r="B13" s="1"/>
      <c r="C13" s="1"/>
      <c r="D13" s="1"/>
      <c r="E13" s="1"/>
      <c r="M13" s="1">
        <f>PEARSON('dane po Vs'!M3:M30,'dane po Vs'!$M$3:$M$30)</f>
        <v>1</v>
      </c>
      <c r="N13" s="1">
        <f>PEARSON('dane po Vs'!N3:N30,'dane po Vs'!$M$3:$M$30)</f>
        <v>-9.743793688020283E-2</v>
      </c>
      <c r="O13" s="1">
        <f>PEARSON('dane po Vs'!O3:O30,'dane po Vs'!$M$3:$M$30)</f>
        <v>1.4643526702631473E-2</v>
      </c>
      <c r="P13" s="1">
        <f>PEARSON('dane po Vs'!P3:P30,'dane po Vs'!$M$3:$M$30)</f>
        <v>0.50022420451933902</v>
      </c>
      <c r="Q13" s="1">
        <f>PEARSON('dane po Vs'!Q3:Q30,'dane po Vs'!$M$3:$M$30)</f>
        <v>-0.3389389732787762</v>
      </c>
      <c r="R13" s="1">
        <f>PEARSON('dane po Vs'!R3:R30,'dane po Vs'!$M$3:$M$30)</f>
        <v>0.23428611894649026</v>
      </c>
      <c r="S13" s="1">
        <f>PEARSON('dane po Vs'!S3:S30,'dane po Vs'!$M$3:$M$30)</f>
        <v>-3.9674666106820029E-2</v>
      </c>
      <c r="T13" s="1">
        <f>PEARSON('dane po Vs'!T3:T30,'dane po Vs'!$M$3:$M$30)</f>
        <v>8.763096184833416E-2</v>
      </c>
      <c r="U13" s="1">
        <f>PEARSON('dane po Vs'!U3:U30,'dane po Vs'!$M$3:$M$30)</f>
        <v>-0.11552376963548451</v>
      </c>
      <c r="V13" s="1">
        <f>PEARSON('dane po Vs'!V3:V30,'dane po Vs'!$M$3:$M$30)</f>
        <v>-0.41533502061748218</v>
      </c>
      <c r="W13" s="1">
        <f>PEARSON('dane po Vs'!W3:W30,'dane po Vs'!$M$3:$M$30)</f>
        <v>-2.0884038680733543E-2</v>
      </c>
      <c r="X13" s="1">
        <f>PEARSON('dane po Vs'!X3:X30,'dane po Vs'!$M$3:$M$30)</f>
        <v>-0.31334709250359455</v>
      </c>
      <c r="Z13" t="s">
        <v>12</v>
      </c>
      <c r="AA13" s="21">
        <f t="shared" si="2"/>
        <v>0</v>
      </c>
      <c r="AB13" s="21">
        <f t="shared" si="1"/>
        <v>0</v>
      </c>
      <c r="AC13" s="21">
        <f t="shared" si="1"/>
        <v>0</v>
      </c>
      <c r="AD13" s="21">
        <f t="shared" si="1"/>
        <v>0</v>
      </c>
      <c r="AE13" s="21">
        <f t="shared" si="1"/>
        <v>0</v>
      </c>
      <c r="AF13" s="21">
        <f t="shared" si="1"/>
        <v>0</v>
      </c>
      <c r="AG13" s="21">
        <f t="shared" si="1"/>
        <v>0</v>
      </c>
      <c r="AH13" s="21">
        <f t="shared" si="1"/>
        <v>0</v>
      </c>
      <c r="AI13" s="21">
        <f t="shared" si="1"/>
        <v>0</v>
      </c>
      <c r="AJ13" s="21">
        <f t="shared" si="1"/>
        <v>0</v>
      </c>
      <c r="AK13" s="21">
        <f t="shared" si="1"/>
        <v>0</v>
      </c>
      <c r="AL13" s="21">
        <f t="shared" si="1"/>
        <v>1</v>
      </c>
      <c r="AM13" s="21">
        <f t="shared" si="1"/>
        <v>9.743793688020283E-2</v>
      </c>
      <c r="AN13" s="21">
        <f t="shared" si="1"/>
        <v>1.4643526702631473E-2</v>
      </c>
      <c r="AO13" s="21">
        <f t="shared" ref="AO13:AO24" si="3">ABS(P13)</f>
        <v>0.50022420451933902</v>
      </c>
      <c r="AP13" s="21">
        <f t="shared" ref="AP13:AP24" si="4">ABS(Q13)</f>
        <v>0.3389389732787762</v>
      </c>
      <c r="AQ13" s="21">
        <f t="shared" ref="AQ13:AQ24" si="5">ABS(R13)</f>
        <v>0.23428611894649026</v>
      </c>
      <c r="AR13" s="21">
        <f t="shared" ref="AR13:AR24" si="6">ABS(S13)</f>
        <v>3.9674666106820029E-2</v>
      </c>
      <c r="AS13" s="21">
        <f t="shared" ref="AS13:AS24" si="7">ABS(T13)</f>
        <v>8.763096184833416E-2</v>
      </c>
      <c r="AT13" s="21">
        <f t="shared" ref="AT13:AT24" si="8">ABS(U13)</f>
        <v>0.11552376963548451</v>
      </c>
      <c r="AU13" s="21">
        <f t="shared" ref="AU13:AU24" si="9">ABS(V13)</f>
        <v>0.41533502061748218</v>
      </c>
      <c r="AV13" s="21">
        <f t="shared" ref="AV13:AV24" si="10">ABS(W13)</f>
        <v>2.0884038680733543E-2</v>
      </c>
      <c r="AW13" s="21">
        <f t="shared" ref="AW13:AW24" si="11">ABS(X13)</f>
        <v>0.31334709250359455</v>
      </c>
    </row>
    <row r="14" spans="1:49" x14ac:dyDescent="0.2">
      <c r="A14" t="str">
        <f>N1</f>
        <v>X14</v>
      </c>
      <c r="B14" s="1"/>
      <c r="C14" s="1"/>
      <c r="D14" s="1"/>
      <c r="E14" s="1"/>
      <c r="F14" s="1"/>
      <c r="G14" s="1"/>
      <c r="N14" s="1">
        <f>PEARSON('dane po Vs'!N3:N30,'dane po Vs'!$N$3:$N$30)</f>
        <v>0.99999999999999978</v>
      </c>
      <c r="O14" s="1">
        <f>PEARSON('dane po Vs'!O3:O30,'dane po Vs'!$N$3:$N$30)</f>
        <v>0.4642680716138598</v>
      </c>
      <c r="P14" s="1">
        <f>PEARSON('dane po Vs'!P3:P30,'dane po Vs'!$N$3:$N$30)</f>
        <v>-0.25878135412802616</v>
      </c>
      <c r="Q14" s="1">
        <f>PEARSON('dane po Vs'!Q3:Q30,'dane po Vs'!$N$3:$N$30)</f>
        <v>0.33392142511891537</v>
      </c>
      <c r="R14" s="1">
        <f>PEARSON('dane po Vs'!R3:R30,'dane po Vs'!$N$3:$N$30)</f>
        <v>-0.33968723254752342</v>
      </c>
      <c r="S14" s="1">
        <f>PEARSON('dane po Vs'!S3:S30,'dane po Vs'!$N$3:$N$30)</f>
        <v>0.17360139463245378</v>
      </c>
      <c r="T14" s="1">
        <f>PEARSON('dane po Vs'!T3:T30,'dane po Vs'!$N$3:$N$30)</f>
        <v>-0.19292755698564601</v>
      </c>
      <c r="U14" s="1">
        <f>PEARSON('dane po Vs'!U3:U30,'dane po Vs'!$N$3:$N$30)</f>
        <v>-0.39186720579018386</v>
      </c>
      <c r="V14" s="1">
        <f>PEARSON('dane po Vs'!V3:V30,'dane po Vs'!$N$3:$N$30)</f>
        <v>1.5911587697317674E-2</v>
      </c>
      <c r="W14" s="1">
        <f>PEARSON('dane po Vs'!W3:W30,'dane po Vs'!$N$3:$N$30)</f>
        <v>-5.9352745954572038E-2</v>
      </c>
      <c r="X14" s="1">
        <f>PEARSON('dane po Vs'!X3:X30,'dane po Vs'!$N$3:$N$30)</f>
        <v>-4.0386466747981797E-2</v>
      </c>
      <c r="Z14" t="s">
        <v>13</v>
      </c>
      <c r="AA14" s="21">
        <f t="shared" si="2"/>
        <v>0</v>
      </c>
      <c r="AB14" s="21">
        <f t="shared" ref="AB14:AB24" si="12">ABS(C14)</f>
        <v>0</v>
      </c>
      <c r="AC14" s="21">
        <f t="shared" ref="AC14:AC24" si="13">ABS(D14)</f>
        <v>0</v>
      </c>
      <c r="AD14" s="21">
        <f t="shared" ref="AD14:AD24" si="14">ABS(E14)</f>
        <v>0</v>
      </c>
      <c r="AE14" s="21">
        <f t="shared" ref="AE14:AE24" si="15">ABS(F14)</f>
        <v>0</v>
      </c>
      <c r="AF14" s="21">
        <f t="shared" ref="AF14:AF24" si="16">ABS(G14)</f>
        <v>0</v>
      </c>
      <c r="AG14" s="21">
        <f t="shared" ref="AG14:AG24" si="17">ABS(H14)</f>
        <v>0</v>
      </c>
      <c r="AH14" s="21">
        <f t="shared" ref="AH14:AH24" si="18">ABS(I14)</f>
        <v>0</v>
      </c>
      <c r="AI14" s="21">
        <f t="shared" ref="AI14:AI24" si="19">ABS(J14)</f>
        <v>0</v>
      </c>
      <c r="AJ14" s="21">
        <f t="shared" ref="AJ14:AJ24" si="20">ABS(K14)</f>
        <v>0</v>
      </c>
      <c r="AK14" s="21">
        <f t="shared" ref="AK14:AK24" si="21">ABS(L14)</f>
        <v>0</v>
      </c>
      <c r="AL14" s="21">
        <f t="shared" ref="AL14:AL24" si="22">ABS(M14)</f>
        <v>0</v>
      </c>
      <c r="AM14" s="21">
        <f t="shared" ref="AM14:AM24" si="23">ABS(N14)</f>
        <v>0.99999999999999978</v>
      </c>
      <c r="AN14" s="21">
        <f t="shared" ref="AN14:AN24" si="24">ABS(O14)</f>
        <v>0.4642680716138598</v>
      </c>
      <c r="AO14" s="21">
        <f t="shared" si="3"/>
        <v>0.25878135412802616</v>
      </c>
      <c r="AP14" s="21">
        <f t="shared" si="4"/>
        <v>0.33392142511891537</v>
      </c>
      <c r="AQ14" s="21">
        <f t="shared" si="5"/>
        <v>0.33968723254752342</v>
      </c>
      <c r="AR14" s="21">
        <f t="shared" si="6"/>
        <v>0.17360139463245378</v>
      </c>
      <c r="AS14" s="21">
        <f t="shared" si="7"/>
        <v>0.19292755698564601</v>
      </c>
      <c r="AT14" s="21">
        <f t="shared" si="8"/>
        <v>0.39186720579018386</v>
      </c>
      <c r="AU14" s="21">
        <f t="shared" si="9"/>
        <v>1.5911587697317674E-2</v>
      </c>
      <c r="AV14" s="21">
        <f t="shared" si="10"/>
        <v>5.9352745954572038E-2</v>
      </c>
      <c r="AW14" s="21">
        <f t="shared" si="11"/>
        <v>4.0386466747981797E-2</v>
      </c>
    </row>
    <row r="15" spans="1:49" x14ac:dyDescent="0.2">
      <c r="A15" t="str">
        <f>O1</f>
        <v>X15</v>
      </c>
      <c r="B15" s="1"/>
      <c r="C15" s="1"/>
      <c r="D15" s="1"/>
      <c r="E15" s="1"/>
      <c r="F15" s="1"/>
      <c r="G15" s="1"/>
      <c r="O15" s="1">
        <f>PEARSON('dane po Vs'!O3:O30,'dane po Vs'!$O$3:$O$30)</f>
        <v>1</v>
      </c>
      <c r="P15" s="1">
        <f>PEARSON('dane po Vs'!P3:P30,'dane po Vs'!$O$3:$O$30)</f>
        <v>-0.12636139510101427</v>
      </c>
      <c r="Q15" s="1">
        <f>PEARSON('dane po Vs'!Q3:Q30,'dane po Vs'!$O$3:$O$30)</f>
        <v>8.5363064341762343E-2</v>
      </c>
      <c r="R15" s="1">
        <f>PEARSON('dane po Vs'!R3:R30,'dane po Vs'!$O$3:$O$30)</f>
        <v>-0.15924555436874865</v>
      </c>
      <c r="S15" s="1">
        <f>PEARSON('dane po Vs'!S3:S30,'dane po Vs'!$O$3:$O$30)</f>
        <v>0.14024518036115269</v>
      </c>
      <c r="T15" s="1">
        <f>PEARSON('dane po Vs'!T3:T30,'dane po Vs'!$O$3:$O$30)</f>
        <v>0.48062338544478039</v>
      </c>
      <c r="U15" s="1">
        <f>PEARSON('dane po Vs'!U3:U30,'dane po Vs'!$O$3:$O$30)</f>
        <v>-0.26839037056252674</v>
      </c>
      <c r="V15" s="1">
        <f>PEARSON('dane po Vs'!V3:V30,'dane po Vs'!$O$3:$O$30)</f>
        <v>-0.16173019603521327</v>
      </c>
      <c r="W15" s="1">
        <f>PEARSON('dane po Vs'!W3:W30,'dane po Vs'!$O$3:$O$30)</f>
        <v>-0.26876095420813761</v>
      </c>
      <c r="X15" s="1">
        <f>PEARSON('dane po Vs'!X3:X30,'dane po Vs'!$O$3:$O$30)</f>
        <v>-1.5630553191244272E-2</v>
      </c>
      <c r="Z15" t="s">
        <v>14</v>
      </c>
      <c r="AA15" s="21">
        <f t="shared" si="2"/>
        <v>0</v>
      </c>
      <c r="AB15" s="21">
        <f t="shared" si="12"/>
        <v>0</v>
      </c>
      <c r="AC15" s="21">
        <f t="shared" si="13"/>
        <v>0</v>
      </c>
      <c r="AD15" s="21">
        <f t="shared" si="14"/>
        <v>0</v>
      </c>
      <c r="AE15" s="21">
        <f t="shared" si="15"/>
        <v>0</v>
      </c>
      <c r="AF15" s="21">
        <f t="shared" si="16"/>
        <v>0</v>
      </c>
      <c r="AG15" s="21">
        <f t="shared" si="17"/>
        <v>0</v>
      </c>
      <c r="AH15" s="21">
        <f t="shared" si="18"/>
        <v>0</v>
      </c>
      <c r="AI15" s="21">
        <f t="shared" si="19"/>
        <v>0</v>
      </c>
      <c r="AJ15" s="21">
        <f t="shared" si="20"/>
        <v>0</v>
      </c>
      <c r="AK15" s="21">
        <f t="shared" si="21"/>
        <v>0</v>
      </c>
      <c r="AL15" s="21">
        <f t="shared" si="22"/>
        <v>0</v>
      </c>
      <c r="AM15" s="21">
        <f t="shared" si="23"/>
        <v>0</v>
      </c>
      <c r="AN15" s="21">
        <f t="shared" si="24"/>
        <v>1</v>
      </c>
      <c r="AO15" s="21">
        <f t="shared" si="3"/>
        <v>0.12636139510101427</v>
      </c>
      <c r="AP15" s="21">
        <f t="shared" si="4"/>
        <v>8.5363064341762343E-2</v>
      </c>
      <c r="AQ15" s="21">
        <f t="shared" si="5"/>
        <v>0.15924555436874865</v>
      </c>
      <c r="AR15" s="21">
        <f t="shared" si="6"/>
        <v>0.14024518036115269</v>
      </c>
      <c r="AS15" s="21">
        <f t="shared" si="7"/>
        <v>0.48062338544478039</v>
      </c>
      <c r="AT15" s="21">
        <f t="shared" si="8"/>
        <v>0.26839037056252674</v>
      </c>
      <c r="AU15" s="21">
        <f t="shared" si="9"/>
        <v>0.16173019603521327</v>
      </c>
      <c r="AV15" s="21">
        <f t="shared" si="10"/>
        <v>0.26876095420813761</v>
      </c>
      <c r="AW15" s="21">
        <f t="shared" si="11"/>
        <v>1.5630553191244272E-2</v>
      </c>
    </row>
    <row r="16" spans="1:49" x14ac:dyDescent="0.2">
      <c r="A16" t="str">
        <f>P1</f>
        <v>X16</v>
      </c>
      <c r="B16" s="1"/>
      <c r="C16" s="1"/>
      <c r="D16" s="1"/>
      <c r="E16" s="1"/>
      <c r="F16" s="1"/>
      <c r="G16" s="1"/>
      <c r="P16" s="1">
        <f>PEARSON('dane po Vs'!P3:P30,'dane po Vs'!$P$3:$P$30)</f>
        <v>1</v>
      </c>
      <c r="Q16" s="1">
        <f>PEARSON('dane po Vs'!Q3:Q30,'dane po Vs'!$P$3:$P$30)</f>
        <v>-0.17193367869481369</v>
      </c>
      <c r="R16" s="1">
        <f>PEARSON('dane po Vs'!R3:R30,'dane po Vs'!$P$3:$P$30)</f>
        <v>0.65655587183141872</v>
      </c>
      <c r="S16" s="1">
        <f>PEARSON('dane po Vs'!S3:S30,'dane po Vs'!$P$3:$P$30)</f>
        <v>0.20262738385927806</v>
      </c>
      <c r="T16" s="1">
        <f>PEARSON('dane po Vs'!T3:T30,'dane po Vs'!$P$3:$P$30)</f>
        <v>0.18592206397839983</v>
      </c>
      <c r="U16" s="1">
        <f>PEARSON('dane po Vs'!U3:U30,'dane po Vs'!$P$3:$P$30)</f>
        <v>-0.27990726248415221</v>
      </c>
      <c r="V16" s="1">
        <f>PEARSON('dane po Vs'!V3:V30,'dane po Vs'!$P$3:$P$30)</f>
        <v>-1.8762716045931483E-2</v>
      </c>
      <c r="W16" s="1">
        <f>PEARSON('dane po Vs'!W3:W30,'dane po Vs'!$P$3:$P$30)</f>
        <v>2.1197895275358379E-3</v>
      </c>
      <c r="X16" s="1">
        <f>PEARSON('dane po Vs'!X3:X30,'dane po Vs'!$P$3:$P$30)</f>
        <v>-0.28409538608876533</v>
      </c>
      <c r="Z16" t="s">
        <v>15</v>
      </c>
      <c r="AA16" s="21">
        <f t="shared" si="2"/>
        <v>0</v>
      </c>
      <c r="AB16" s="21">
        <f t="shared" si="12"/>
        <v>0</v>
      </c>
      <c r="AC16" s="21">
        <f t="shared" si="13"/>
        <v>0</v>
      </c>
      <c r="AD16" s="21">
        <f t="shared" si="14"/>
        <v>0</v>
      </c>
      <c r="AE16" s="21">
        <f t="shared" si="15"/>
        <v>0</v>
      </c>
      <c r="AF16" s="21">
        <f t="shared" si="16"/>
        <v>0</v>
      </c>
      <c r="AG16" s="21">
        <f t="shared" si="17"/>
        <v>0</v>
      </c>
      <c r="AH16" s="21">
        <f t="shared" si="18"/>
        <v>0</v>
      </c>
      <c r="AI16" s="21">
        <f t="shared" si="19"/>
        <v>0</v>
      </c>
      <c r="AJ16" s="21">
        <f t="shared" si="20"/>
        <v>0</v>
      </c>
      <c r="AK16" s="21">
        <f t="shared" si="21"/>
        <v>0</v>
      </c>
      <c r="AL16" s="21">
        <f t="shared" si="22"/>
        <v>0</v>
      </c>
      <c r="AM16" s="21">
        <f t="shared" si="23"/>
        <v>0</v>
      </c>
      <c r="AN16" s="21">
        <f t="shared" si="24"/>
        <v>0</v>
      </c>
      <c r="AO16" s="21">
        <f t="shared" si="3"/>
        <v>1</v>
      </c>
      <c r="AP16" s="21">
        <f t="shared" si="4"/>
        <v>0.17193367869481369</v>
      </c>
      <c r="AQ16" s="21">
        <f t="shared" si="5"/>
        <v>0.65655587183141872</v>
      </c>
      <c r="AR16" s="21">
        <f t="shared" si="6"/>
        <v>0.20262738385927806</v>
      </c>
      <c r="AS16" s="21">
        <f t="shared" si="7"/>
        <v>0.18592206397839983</v>
      </c>
      <c r="AT16" s="21">
        <f t="shared" si="8"/>
        <v>0.27990726248415221</v>
      </c>
      <c r="AU16" s="21">
        <f t="shared" si="9"/>
        <v>1.8762716045931483E-2</v>
      </c>
      <c r="AV16" s="21">
        <f t="shared" si="10"/>
        <v>2.1197895275358379E-3</v>
      </c>
      <c r="AW16" s="21">
        <f t="shared" si="11"/>
        <v>0.28409538608876533</v>
      </c>
    </row>
    <row r="17" spans="1:49" x14ac:dyDescent="0.2">
      <c r="A17" t="str">
        <f>Q1</f>
        <v>X17</v>
      </c>
      <c r="B17" s="1"/>
      <c r="C17" s="1"/>
      <c r="D17" s="1"/>
      <c r="E17" s="1"/>
      <c r="F17" s="1"/>
      <c r="G17" s="1"/>
      <c r="Q17" s="1">
        <f>PEARSON('dane po Vs'!Q3:Q30,'dane po Vs'!$Q$3:$Q$30)</f>
        <v>1</v>
      </c>
      <c r="R17" s="1">
        <f>PEARSON('dane po Vs'!R3:R30,'dane po Vs'!$Q$3:$Q$30)</f>
        <v>-0.15881447693069897</v>
      </c>
      <c r="S17" s="1">
        <f>PEARSON('dane po Vs'!S3:S30,'dane po Vs'!$Q$3:$Q$30)</f>
        <v>-6.5990588965282454E-2</v>
      </c>
      <c r="T17" s="1">
        <f>PEARSON('dane po Vs'!T3:T30,'dane po Vs'!$Q$3:$Q$30)</f>
        <v>-8.2346533493039872E-2</v>
      </c>
      <c r="U17" s="1">
        <f>PEARSON('dane po Vs'!U3:U30,'dane po Vs'!$Q$3:$Q$30)</f>
        <v>-0.2396360000528836</v>
      </c>
      <c r="V17" s="1">
        <f>PEARSON('dane po Vs'!V3:V30,'dane po Vs'!$Q$3:$Q$30)</f>
        <v>0.42684639693337212</v>
      </c>
      <c r="W17" s="1">
        <f>PEARSON('dane po Vs'!W3:W30,'dane po Vs'!$Q$3:$Q$30)</f>
        <v>0.17669469519018868</v>
      </c>
      <c r="X17" s="1">
        <f>PEARSON('dane po Vs'!X3:X30,'dane po Vs'!$Q$3:$Q$30)</f>
        <v>0.38270567845331355</v>
      </c>
      <c r="Z17" t="s">
        <v>16</v>
      </c>
      <c r="AA17" s="21">
        <f t="shared" si="2"/>
        <v>0</v>
      </c>
      <c r="AB17" s="21">
        <f t="shared" si="12"/>
        <v>0</v>
      </c>
      <c r="AC17" s="21">
        <f t="shared" si="13"/>
        <v>0</v>
      </c>
      <c r="AD17" s="21">
        <f t="shared" si="14"/>
        <v>0</v>
      </c>
      <c r="AE17" s="21">
        <f t="shared" si="15"/>
        <v>0</v>
      </c>
      <c r="AF17" s="21">
        <f t="shared" si="16"/>
        <v>0</v>
      </c>
      <c r="AG17" s="21">
        <f t="shared" si="17"/>
        <v>0</v>
      </c>
      <c r="AH17" s="21">
        <f t="shared" si="18"/>
        <v>0</v>
      </c>
      <c r="AI17" s="21">
        <f t="shared" si="19"/>
        <v>0</v>
      </c>
      <c r="AJ17" s="21">
        <f t="shared" si="20"/>
        <v>0</v>
      </c>
      <c r="AK17" s="21">
        <f t="shared" si="21"/>
        <v>0</v>
      </c>
      <c r="AL17" s="21">
        <f t="shared" si="22"/>
        <v>0</v>
      </c>
      <c r="AM17" s="21">
        <f t="shared" si="23"/>
        <v>0</v>
      </c>
      <c r="AN17" s="21">
        <f t="shared" si="24"/>
        <v>0</v>
      </c>
      <c r="AO17" s="21">
        <f t="shared" si="3"/>
        <v>0</v>
      </c>
      <c r="AP17" s="21">
        <f t="shared" si="4"/>
        <v>1</v>
      </c>
      <c r="AQ17" s="21">
        <f t="shared" si="5"/>
        <v>0.15881447693069897</v>
      </c>
      <c r="AR17" s="21">
        <f t="shared" si="6"/>
        <v>6.5990588965282454E-2</v>
      </c>
      <c r="AS17" s="21">
        <f t="shared" si="7"/>
        <v>8.2346533493039872E-2</v>
      </c>
      <c r="AT17" s="21">
        <f t="shared" si="8"/>
        <v>0.2396360000528836</v>
      </c>
      <c r="AU17" s="21">
        <f t="shared" si="9"/>
        <v>0.42684639693337212</v>
      </c>
      <c r="AV17" s="21">
        <f t="shared" si="10"/>
        <v>0.17669469519018868</v>
      </c>
      <c r="AW17" s="21">
        <f t="shared" si="11"/>
        <v>0.38270567845331355</v>
      </c>
    </row>
    <row r="18" spans="1:49" x14ac:dyDescent="0.2">
      <c r="A18" t="str">
        <f>R1</f>
        <v>X18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>
        <f>PEARSON('dane po Vs'!R3:R30,'dane po Vs'!$R$3:$R$30)</f>
        <v>1</v>
      </c>
      <c r="S18" s="1">
        <f>PEARSON('dane po Vs'!S3:S30,'dane po Vs'!$R$3:$R$30)</f>
        <v>1.2773973012658993E-2</v>
      </c>
      <c r="T18" s="1">
        <f>PEARSON('dane po Vs'!T3:T30,'dane po Vs'!$R$3:$R$30)</f>
        <v>0.210678945822977</v>
      </c>
      <c r="U18" s="1">
        <f>PEARSON('dane po Vs'!U3:U30,'dane po Vs'!$R$3:$R$30)</f>
        <v>4.1854980262866257E-2</v>
      </c>
      <c r="V18" s="1">
        <f>PEARSON('dane po Vs'!V3:V30,'dane po Vs'!$R$3:$R$30)</f>
        <v>-4.5374270017749962E-2</v>
      </c>
      <c r="W18" s="1">
        <f>PEARSON('dane po Vs'!W3:W30,'dane po Vs'!$R$3:$R$30)</f>
        <v>-0.2962183545463134</v>
      </c>
      <c r="X18" s="1">
        <f>PEARSON('dane po Vs'!X3:X30,'dane po Vs'!$R$3:$R$30)</f>
        <v>-0.16832340243574825</v>
      </c>
      <c r="Z18" t="s">
        <v>17</v>
      </c>
      <c r="AA18" s="21">
        <f t="shared" si="2"/>
        <v>0</v>
      </c>
      <c r="AB18" s="21">
        <f t="shared" si="12"/>
        <v>0</v>
      </c>
      <c r="AC18" s="21">
        <f t="shared" si="13"/>
        <v>0</v>
      </c>
      <c r="AD18" s="21">
        <f t="shared" si="14"/>
        <v>0</v>
      </c>
      <c r="AE18" s="21">
        <f t="shared" si="15"/>
        <v>0</v>
      </c>
      <c r="AF18" s="21">
        <f t="shared" si="16"/>
        <v>0</v>
      </c>
      <c r="AG18" s="21">
        <f t="shared" si="17"/>
        <v>0</v>
      </c>
      <c r="AH18" s="21">
        <f t="shared" si="18"/>
        <v>0</v>
      </c>
      <c r="AI18" s="21">
        <f t="shared" si="19"/>
        <v>0</v>
      </c>
      <c r="AJ18" s="21">
        <f t="shared" si="20"/>
        <v>0</v>
      </c>
      <c r="AK18" s="21">
        <f t="shared" si="21"/>
        <v>0</v>
      </c>
      <c r="AL18" s="21">
        <f t="shared" si="22"/>
        <v>0</v>
      </c>
      <c r="AM18" s="21">
        <f t="shared" si="23"/>
        <v>0</v>
      </c>
      <c r="AN18" s="21">
        <f t="shared" si="24"/>
        <v>0</v>
      </c>
      <c r="AO18" s="21">
        <f t="shared" si="3"/>
        <v>0</v>
      </c>
      <c r="AP18" s="21">
        <f t="shared" si="4"/>
        <v>0</v>
      </c>
      <c r="AQ18" s="21">
        <f t="shared" si="5"/>
        <v>1</v>
      </c>
      <c r="AR18" s="21">
        <f t="shared" si="6"/>
        <v>1.2773973012658993E-2</v>
      </c>
      <c r="AS18" s="21">
        <f t="shared" si="7"/>
        <v>0.210678945822977</v>
      </c>
      <c r="AT18" s="21">
        <f t="shared" si="8"/>
        <v>4.1854980262866257E-2</v>
      </c>
      <c r="AU18" s="21">
        <f t="shared" si="9"/>
        <v>4.5374270017749962E-2</v>
      </c>
      <c r="AV18" s="21">
        <f t="shared" si="10"/>
        <v>0.2962183545463134</v>
      </c>
      <c r="AW18" s="21">
        <f t="shared" si="11"/>
        <v>0.16832340243574825</v>
      </c>
    </row>
    <row r="19" spans="1:49" x14ac:dyDescent="0.2">
      <c r="A19" t="str">
        <f>S1</f>
        <v>X21</v>
      </c>
      <c r="J19" s="1"/>
      <c r="S19" s="1">
        <f>PEARSON('dane po Vs'!S3:S30,'dane po Vs'!$S$3:$S$30)</f>
        <v>1.0000000000000002</v>
      </c>
      <c r="T19" s="1">
        <f>PEARSON('dane po Vs'!T3:T30,'dane po Vs'!$S$3:$S$30)</f>
        <v>-0.1644635754748735</v>
      </c>
      <c r="U19" s="1">
        <f>PEARSON('dane po Vs'!U3:U30,'dane po Vs'!$S$3:$S$30)</f>
        <v>-0.23164476904476627</v>
      </c>
      <c r="V19" s="1">
        <f>PEARSON('dane po Vs'!V3:V30,'dane po Vs'!$S$3:$S$30)</f>
        <v>0.14624856192084443</v>
      </c>
      <c r="W19" s="1">
        <f>PEARSON('dane po Vs'!W3:W30,'dane po Vs'!$S$3:$S$30)</f>
        <v>0.20593332632871322</v>
      </c>
      <c r="X19" s="1">
        <f>PEARSON('dane po Vs'!X3:X30,'dane po Vs'!$S$3:$S$30)</f>
        <v>-0.25605772708241298</v>
      </c>
      <c r="Z19" t="s">
        <v>20</v>
      </c>
      <c r="AA19" s="21">
        <f t="shared" si="2"/>
        <v>0</v>
      </c>
      <c r="AB19" s="21">
        <f t="shared" si="12"/>
        <v>0</v>
      </c>
      <c r="AC19" s="21">
        <f t="shared" si="13"/>
        <v>0</v>
      </c>
      <c r="AD19" s="21">
        <f t="shared" si="14"/>
        <v>0</v>
      </c>
      <c r="AE19" s="21">
        <f t="shared" si="15"/>
        <v>0</v>
      </c>
      <c r="AF19" s="21">
        <f t="shared" si="16"/>
        <v>0</v>
      </c>
      <c r="AG19" s="21">
        <f t="shared" si="17"/>
        <v>0</v>
      </c>
      <c r="AH19" s="21">
        <f t="shared" si="18"/>
        <v>0</v>
      </c>
      <c r="AI19" s="21">
        <f t="shared" si="19"/>
        <v>0</v>
      </c>
      <c r="AJ19" s="21">
        <f t="shared" si="20"/>
        <v>0</v>
      </c>
      <c r="AK19" s="21">
        <f t="shared" si="21"/>
        <v>0</v>
      </c>
      <c r="AL19" s="21">
        <f t="shared" si="22"/>
        <v>0</v>
      </c>
      <c r="AM19" s="21">
        <f t="shared" si="23"/>
        <v>0</v>
      </c>
      <c r="AN19" s="21">
        <f t="shared" si="24"/>
        <v>0</v>
      </c>
      <c r="AO19" s="21">
        <f t="shared" si="3"/>
        <v>0</v>
      </c>
      <c r="AP19" s="21">
        <f t="shared" si="4"/>
        <v>0</v>
      </c>
      <c r="AQ19" s="21">
        <f t="shared" si="5"/>
        <v>0</v>
      </c>
      <c r="AR19" s="21">
        <f t="shared" si="6"/>
        <v>1.0000000000000002</v>
      </c>
      <c r="AS19" s="21">
        <f t="shared" si="7"/>
        <v>0.1644635754748735</v>
      </c>
      <c r="AT19" s="21">
        <f t="shared" si="8"/>
        <v>0.23164476904476627</v>
      </c>
      <c r="AU19" s="21">
        <f t="shared" si="9"/>
        <v>0.14624856192084443</v>
      </c>
      <c r="AV19" s="21">
        <f t="shared" si="10"/>
        <v>0.20593332632871322</v>
      </c>
      <c r="AW19" s="21">
        <f t="shared" si="11"/>
        <v>0.25605772708241298</v>
      </c>
    </row>
    <row r="20" spans="1:49" x14ac:dyDescent="0.2">
      <c r="A20" t="str">
        <f>T1</f>
        <v>X22</v>
      </c>
      <c r="J20" s="1"/>
      <c r="T20" s="1">
        <f>PEARSON('dane po Vs'!T3:T30,'dane po Vs'!$T$3:$T$30)</f>
        <v>1.0000000000000002</v>
      </c>
      <c r="U20" s="1">
        <f>PEARSON('dane po Vs'!U3:U30,'dane po Vs'!$T$3:$T$30)</f>
        <v>0.15726785161312171</v>
      </c>
      <c r="V20" s="1">
        <f>PEARSON('dane po Vs'!V3:V30,'dane po Vs'!$T$3:$T$30)</f>
        <v>-0.1970389903009655</v>
      </c>
      <c r="W20" s="1">
        <f>PEARSON('dane po Vs'!W3:W30,'dane po Vs'!$T$3:$T$30)</f>
        <v>-0.60776977446912461</v>
      </c>
      <c r="X20" s="1">
        <f>PEARSON('dane po Vs'!X3:X30,'dane po Vs'!$T$3:$T$30)</f>
        <v>0.18760046887430309</v>
      </c>
      <c r="Z20" t="s">
        <v>21</v>
      </c>
      <c r="AA20" s="21">
        <f t="shared" si="2"/>
        <v>0</v>
      </c>
      <c r="AB20" s="21">
        <f t="shared" si="12"/>
        <v>0</v>
      </c>
      <c r="AC20" s="21">
        <f t="shared" si="13"/>
        <v>0</v>
      </c>
      <c r="AD20" s="21">
        <f t="shared" si="14"/>
        <v>0</v>
      </c>
      <c r="AE20" s="21">
        <f t="shared" si="15"/>
        <v>0</v>
      </c>
      <c r="AF20" s="21">
        <f t="shared" si="16"/>
        <v>0</v>
      </c>
      <c r="AG20" s="21">
        <f t="shared" si="17"/>
        <v>0</v>
      </c>
      <c r="AH20" s="21">
        <f t="shared" si="18"/>
        <v>0</v>
      </c>
      <c r="AI20" s="21">
        <f t="shared" si="19"/>
        <v>0</v>
      </c>
      <c r="AJ20" s="21">
        <f t="shared" si="20"/>
        <v>0</v>
      </c>
      <c r="AK20" s="21">
        <f t="shared" si="21"/>
        <v>0</v>
      </c>
      <c r="AL20" s="21">
        <f t="shared" si="22"/>
        <v>0</v>
      </c>
      <c r="AM20" s="21">
        <f t="shared" si="23"/>
        <v>0</v>
      </c>
      <c r="AN20" s="21">
        <f t="shared" si="24"/>
        <v>0</v>
      </c>
      <c r="AO20" s="21">
        <f t="shared" si="3"/>
        <v>0</v>
      </c>
      <c r="AP20" s="21">
        <f t="shared" si="4"/>
        <v>0</v>
      </c>
      <c r="AQ20" s="21">
        <f t="shared" si="5"/>
        <v>0</v>
      </c>
      <c r="AR20" s="21">
        <f t="shared" si="6"/>
        <v>0</v>
      </c>
      <c r="AS20" s="21">
        <f t="shared" si="7"/>
        <v>1.0000000000000002</v>
      </c>
      <c r="AT20" s="21">
        <f t="shared" si="8"/>
        <v>0.15726785161312171</v>
      </c>
      <c r="AU20" s="21">
        <f t="shared" si="9"/>
        <v>0.1970389903009655</v>
      </c>
      <c r="AV20" s="21">
        <f t="shared" si="10"/>
        <v>0.60776977446912461</v>
      </c>
      <c r="AW20" s="21">
        <f t="shared" si="11"/>
        <v>0.18760046887430309</v>
      </c>
    </row>
    <row r="21" spans="1:49" x14ac:dyDescent="0.2">
      <c r="A21" t="str">
        <f>U1</f>
        <v>X24</v>
      </c>
      <c r="J21" s="1"/>
      <c r="U21" s="1">
        <f>PEARSON('dane po Vs'!U3:U30,'dane po Vs'!$U$3:$U$30)</f>
        <v>1</v>
      </c>
      <c r="V21" s="1">
        <f>PEARSON('dane po Vs'!V3:V30,'dane po Vs'!$U$3:$U$30)</f>
        <v>-5.1660859147354084E-2</v>
      </c>
      <c r="W21" s="1">
        <f>PEARSON('dane po Vs'!W3:W30,'dane po Vs'!$U$3:$U$30)</f>
        <v>-0.2988654756771133</v>
      </c>
      <c r="X21" s="1">
        <f>PEARSON('dane po Vs'!X3:X30,'dane po Vs'!$U$3:$U$30)</f>
        <v>0.29434994655081487</v>
      </c>
      <c r="Z21" t="s">
        <v>23</v>
      </c>
      <c r="AA21" s="21">
        <f t="shared" si="2"/>
        <v>0</v>
      </c>
      <c r="AB21" s="21">
        <f t="shared" si="12"/>
        <v>0</v>
      </c>
      <c r="AC21" s="21">
        <f t="shared" si="13"/>
        <v>0</v>
      </c>
      <c r="AD21" s="21">
        <f t="shared" si="14"/>
        <v>0</v>
      </c>
      <c r="AE21" s="21">
        <f t="shared" si="15"/>
        <v>0</v>
      </c>
      <c r="AF21" s="21">
        <f t="shared" si="16"/>
        <v>0</v>
      </c>
      <c r="AG21" s="21">
        <f t="shared" si="17"/>
        <v>0</v>
      </c>
      <c r="AH21" s="21">
        <f t="shared" si="18"/>
        <v>0</v>
      </c>
      <c r="AI21" s="21">
        <f t="shared" si="19"/>
        <v>0</v>
      </c>
      <c r="AJ21" s="21">
        <f t="shared" si="20"/>
        <v>0</v>
      </c>
      <c r="AK21" s="21">
        <f t="shared" si="21"/>
        <v>0</v>
      </c>
      <c r="AL21" s="21">
        <f t="shared" si="22"/>
        <v>0</v>
      </c>
      <c r="AM21" s="21">
        <f t="shared" si="23"/>
        <v>0</v>
      </c>
      <c r="AN21" s="21">
        <f t="shared" si="24"/>
        <v>0</v>
      </c>
      <c r="AO21" s="21">
        <f t="shared" si="3"/>
        <v>0</v>
      </c>
      <c r="AP21" s="21">
        <f t="shared" si="4"/>
        <v>0</v>
      </c>
      <c r="AQ21" s="21">
        <f t="shared" si="5"/>
        <v>0</v>
      </c>
      <c r="AR21" s="21">
        <f t="shared" si="6"/>
        <v>0</v>
      </c>
      <c r="AS21" s="21">
        <f t="shared" si="7"/>
        <v>0</v>
      </c>
      <c r="AT21" s="21">
        <f t="shared" si="8"/>
        <v>1</v>
      </c>
      <c r="AU21" s="21">
        <f t="shared" si="9"/>
        <v>5.1660859147354084E-2</v>
      </c>
      <c r="AV21" s="21">
        <f t="shared" si="10"/>
        <v>0.2988654756771133</v>
      </c>
      <c r="AW21" s="21">
        <f t="shared" si="11"/>
        <v>0.29434994655081487</v>
      </c>
    </row>
    <row r="22" spans="1:49" x14ac:dyDescent="0.2">
      <c r="A22" t="str">
        <f>V1</f>
        <v>X25</v>
      </c>
      <c r="J22" s="1"/>
      <c r="V22" s="1">
        <f>PEARSON('dane po Vs'!V3:V30,'dane po Vs'!$V$3:$V$30)</f>
        <v>1.0000000000000002</v>
      </c>
      <c r="W22" s="1">
        <f>PEARSON('dane po Vs'!W3:W30,'dane po Vs'!$V$3:$V$30)</f>
        <v>0.48113448639593298</v>
      </c>
      <c r="X22" s="1">
        <f>PEARSON('dane po Vs'!X3:X30,'dane po Vs'!$V$3:$V$30)</f>
        <v>-1.5498269667415319E-2</v>
      </c>
      <c r="Z22" t="s">
        <v>24</v>
      </c>
      <c r="AA22" s="21">
        <f t="shared" si="2"/>
        <v>0</v>
      </c>
      <c r="AB22" s="21">
        <f t="shared" si="12"/>
        <v>0</v>
      </c>
      <c r="AC22" s="21">
        <f t="shared" si="13"/>
        <v>0</v>
      </c>
      <c r="AD22" s="21">
        <f t="shared" si="14"/>
        <v>0</v>
      </c>
      <c r="AE22" s="21">
        <f t="shared" si="15"/>
        <v>0</v>
      </c>
      <c r="AF22" s="21">
        <f t="shared" si="16"/>
        <v>0</v>
      </c>
      <c r="AG22" s="21">
        <f t="shared" si="17"/>
        <v>0</v>
      </c>
      <c r="AH22" s="21">
        <f t="shared" si="18"/>
        <v>0</v>
      </c>
      <c r="AI22" s="21">
        <f t="shared" si="19"/>
        <v>0</v>
      </c>
      <c r="AJ22" s="21">
        <f t="shared" si="20"/>
        <v>0</v>
      </c>
      <c r="AK22" s="21">
        <f t="shared" si="21"/>
        <v>0</v>
      </c>
      <c r="AL22" s="21">
        <f t="shared" si="22"/>
        <v>0</v>
      </c>
      <c r="AM22" s="21">
        <f t="shared" si="23"/>
        <v>0</v>
      </c>
      <c r="AN22" s="21">
        <f t="shared" si="24"/>
        <v>0</v>
      </c>
      <c r="AO22" s="21">
        <f t="shared" si="3"/>
        <v>0</v>
      </c>
      <c r="AP22" s="21">
        <f t="shared" si="4"/>
        <v>0</v>
      </c>
      <c r="AQ22" s="21">
        <f t="shared" si="5"/>
        <v>0</v>
      </c>
      <c r="AR22" s="21">
        <f t="shared" si="6"/>
        <v>0</v>
      </c>
      <c r="AS22" s="21">
        <f t="shared" si="7"/>
        <v>0</v>
      </c>
      <c r="AT22" s="21">
        <f t="shared" si="8"/>
        <v>0</v>
      </c>
      <c r="AU22" s="21">
        <f t="shared" si="9"/>
        <v>1.0000000000000002</v>
      </c>
      <c r="AV22" s="21">
        <f t="shared" si="10"/>
        <v>0.48113448639593298</v>
      </c>
      <c r="AW22" s="21">
        <f t="shared" si="11"/>
        <v>1.5498269667415319E-2</v>
      </c>
    </row>
    <row r="23" spans="1:49" x14ac:dyDescent="0.2">
      <c r="A23" t="str">
        <f>W1</f>
        <v>X26</v>
      </c>
      <c r="J23" s="1"/>
      <c r="V23" s="1"/>
      <c r="W23" s="1">
        <f>PEARSON('dane po Vs'!W3:W30,'dane po Vs'!$W$3:$W$30)</f>
        <v>1.0000000000000002</v>
      </c>
      <c r="X23" s="1">
        <f>PEARSON('dane po Vs'!X3:X30,'dane po Vs'!$W$3:$W$30)</f>
        <v>-0.17066613543299194</v>
      </c>
      <c r="Z23" t="s">
        <v>25</v>
      </c>
      <c r="AA23" s="21">
        <f t="shared" si="2"/>
        <v>0</v>
      </c>
      <c r="AB23" s="21">
        <f t="shared" si="12"/>
        <v>0</v>
      </c>
      <c r="AC23" s="21">
        <f t="shared" si="13"/>
        <v>0</v>
      </c>
      <c r="AD23" s="21">
        <f t="shared" si="14"/>
        <v>0</v>
      </c>
      <c r="AE23" s="21">
        <f t="shared" si="15"/>
        <v>0</v>
      </c>
      <c r="AF23" s="21">
        <f t="shared" si="16"/>
        <v>0</v>
      </c>
      <c r="AG23" s="21">
        <f t="shared" si="17"/>
        <v>0</v>
      </c>
      <c r="AH23" s="21">
        <f t="shared" si="18"/>
        <v>0</v>
      </c>
      <c r="AI23" s="21">
        <f t="shared" si="19"/>
        <v>0</v>
      </c>
      <c r="AJ23" s="21">
        <f t="shared" si="20"/>
        <v>0</v>
      </c>
      <c r="AK23" s="21">
        <f t="shared" si="21"/>
        <v>0</v>
      </c>
      <c r="AL23" s="21">
        <f t="shared" si="22"/>
        <v>0</v>
      </c>
      <c r="AM23" s="21">
        <f t="shared" si="23"/>
        <v>0</v>
      </c>
      <c r="AN23" s="21">
        <f t="shared" si="24"/>
        <v>0</v>
      </c>
      <c r="AO23" s="21">
        <f t="shared" si="3"/>
        <v>0</v>
      </c>
      <c r="AP23" s="21">
        <f t="shared" si="4"/>
        <v>0</v>
      </c>
      <c r="AQ23" s="21">
        <f t="shared" si="5"/>
        <v>0</v>
      </c>
      <c r="AR23" s="21">
        <f t="shared" si="6"/>
        <v>0</v>
      </c>
      <c r="AS23" s="21">
        <f t="shared" si="7"/>
        <v>0</v>
      </c>
      <c r="AT23" s="21">
        <f t="shared" si="8"/>
        <v>0</v>
      </c>
      <c r="AU23" s="21">
        <f t="shared" si="9"/>
        <v>0</v>
      </c>
      <c r="AV23" s="21">
        <f t="shared" si="10"/>
        <v>1.0000000000000002</v>
      </c>
      <c r="AW23" s="21">
        <f t="shared" si="11"/>
        <v>0.17066613543299194</v>
      </c>
    </row>
    <row r="24" spans="1:49" x14ac:dyDescent="0.2">
      <c r="A24" t="str">
        <f>X1</f>
        <v>X27</v>
      </c>
      <c r="J24" s="1"/>
      <c r="W24" s="1"/>
      <c r="X24" s="1">
        <f>PEARSON('dane po Vs'!X3:X30,'dane po Vs'!$X$3:$X$30)</f>
        <v>1</v>
      </c>
      <c r="Z24" t="s">
        <v>26</v>
      </c>
      <c r="AA24" s="21">
        <f t="shared" si="2"/>
        <v>0</v>
      </c>
      <c r="AB24" s="21">
        <f t="shared" si="12"/>
        <v>0</v>
      </c>
      <c r="AC24" s="21">
        <f t="shared" si="13"/>
        <v>0</v>
      </c>
      <c r="AD24" s="21">
        <f t="shared" si="14"/>
        <v>0</v>
      </c>
      <c r="AE24" s="21">
        <f t="shared" si="15"/>
        <v>0</v>
      </c>
      <c r="AF24" s="21">
        <f t="shared" si="16"/>
        <v>0</v>
      </c>
      <c r="AG24" s="21">
        <f t="shared" si="17"/>
        <v>0</v>
      </c>
      <c r="AH24" s="21">
        <f t="shared" si="18"/>
        <v>0</v>
      </c>
      <c r="AI24" s="21">
        <f t="shared" si="19"/>
        <v>0</v>
      </c>
      <c r="AJ24" s="21">
        <f t="shared" si="20"/>
        <v>0</v>
      </c>
      <c r="AK24" s="21">
        <f t="shared" si="21"/>
        <v>0</v>
      </c>
      <c r="AL24" s="21">
        <f t="shared" si="22"/>
        <v>0</v>
      </c>
      <c r="AM24" s="21">
        <f t="shared" si="23"/>
        <v>0</v>
      </c>
      <c r="AN24" s="21">
        <f t="shared" si="24"/>
        <v>0</v>
      </c>
      <c r="AO24" s="21">
        <f t="shared" si="3"/>
        <v>0</v>
      </c>
      <c r="AP24" s="21">
        <f t="shared" si="4"/>
        <v>0</v>
      </c>
      <c r="AQ24" s="21">
        <f t="shared" si="5"/>
        <v>0</v>
      </c>
      <c r="AR24" s="21">
        <f t="shared" si="6"/>
        <v>0</v>
      </c>
      <c r="AS24" s="21">
        <f t="shared" si="7"/>
        <v>0</v>
      </c>
      <c r="AT24" s="21">
        <f t="shared" si="8"/>
        <v>0</v>
      </c>
      <c r="AU24" s="21">
        <f t="shared" si="9"/>
        <v>0</v>
      </c>
      <c r="AV24" s="21">
        <f t="shared" si="10"/>
        <v>0</v>
      </c>
      <c r="AW24" s="21">
        <f t="shared" si="11"/>
        <v>1</v>
      </c>
    </row>
  </sheetData>
  <phoneticPr fontId="0" type="noConversion"/>
  <conditionalFormatting sqref="AA2:AW24">
    <cfRule type="cellIs" dxfId="0" priority="1" operator="greaterThan">
      <formula>0.599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41" sqref="U41"/>
    </sheetView>
  </sheetViews>
  <sheetFormatPr defaultRowHeight="12.75" x14ac:dyDescent="0.2"/>
  <cols>
    <col min="1" max="1" width="13.85546875" style="7" customWidth="1"/>
    <col min="2" max="3" width="9.140625" style="7"/>
    <col min="4" max="4" width="10.5703125" style="7" bestFit="1" customWidth="1"/>
    <col min="5" max="6" width="9.140625" style="7"/>
    <col min="7" max="15" width="9.140625" style="6"/>
    <col min="16" max="21" width="9.140625" style="7"/>
    <col min="22" max="23" width="9.140625" style="6"/>
    <col min="24" max="24" width="9.140625" style="7"/>
    <col min="25" max="25" width="9.7109375" style="7" bestFit="1" customWidth="1"/>
    <col min="26" max="16384" width="9.140625" style="7"/>
  </cols>
  <sheetData>
    <row r="1" spans="1:32" x14ac:dyDescent="0.2">
      <c r="A1" s="7" t="s">
        <v>174</v>
      </c>
      <c r="B1" s="7" t="str">
        <f>'dane po Vs'!B2</f>
        <v>Chroniony obszar lądowy (% powierzchni państwa)</v>
      </c>
      <c r="C1" s="7" t="str">
        <f>'dane po Vs'!C2</f>
        <v>Zalesienie (% powierzchni kraju)</v>
      </c>
      <c r="D1" s="7" t="str">
        <f>'dane po Vs'!D2</f>
        <v>Chroniona powierzchnia lasów (tys. ha)</v>
      </c>
      <c r="E1" s="7" t="str">
        <f>'dane po Vs'!E2</f>
        <v>Akweny wodne (% powierzchni państwa)</v>
      </c>
      <c r="F1" s="7" t="str">
        <f>'dane po Vs'!F2</f>
        <v>Indeks wydajnosci zasobów (rok 2000=100)</v>
      </c>
      <c r="G1" s="6" t="str">
        <f>'dane po Vs'!G2</f>
        <v>Połowy w regionach rybackich (tys.ton)</v>
      </c>
      <c r="H1" s="6" t="str">
        <f>'dane po Vs'!H2</f>
        <v>Zależność energetyczna (%)</v>
      </c>
      <c r="I1" s="6" t="str">
        <f>'dane po Vs'!I2</f>
        <v>Indeks emisji gazów cieplarnianych (rok 2000=100)</v>
      </c>
      <c r="J1" s="6" t="str">
        <f>'dane po Vs'!J2</f>
        <v>Emisja tlenków siarki (kg/osoba)</v>
      </c>
      <c r="K1" s="6" t="str">
        <f>'dane po Vs'!K2</f>
        <v>Emisja cząstek stałych (kg/osoba)</v>
      </c>
      <c r="L1" s="6" t="str">
        <f>'dane po Vs'!L2</f>
        <v>Zanieczyszczenie hałasem (% ludności)</v>
      </c>
      <c r="M1" s="6" t="str">
        <f>'dane po Vs'!M2</f>
        <v>Konsumpcja surowców (ton/osoba)</v>
      </c>
      <c r="N1" s="6" t="str">
        <f>'dane po Vs'!N2</f>
        <v>Zużycie nawozów (kg/ha)</v>
      </c>
      <c r="O1" s="6" t="str">
        <f>'dane po Vs'!O2</f>
        <v>Odpady komunalne (kg/osoba)</v>
      </c>
      <c r="P1" s="7" t="str">
        <f>'dane po Vs'!P2</f>
        <v>Odnawialna energia elektryczna (%konsumpcji prądu)</v>
      </c>
      <c r="Q1" s="7" t="str">
        <f>'dane po Vs'!Q2</f>
        <v>Krajowa konsumpcja biomasy (100 tys. ton ekwiwalentu oleju)</v>
      </c>
      <c r="R1" s="7" t="str">
        <f>'dane po Vs'!R2</f>
        <v>Uprawy ekologiczne (% użytków rolnych)</v>
      </c>
      <c r="S1" s="7" t="str">
        <f>'dane po Vs'!S2</f>
        <v>Dochody z podatków środoiwskowych (% PKB)</v>
      </c>
      <c r="T1" s="7" t="str">
        <f>'dane po Vs'!T2</f>
        <v>Indeks eko-innowacyjnosci (śr krajów UE=100)</v>
      </c>
      <c r="U1" s="7" t="str">
        <f>'dane po Vs'!U2</f>
        <v>Wydatki publiczne na badania i rozwój dotyczące środowiska (% PKB)</v>
      </c>
      <c r="V1" s="6" t="str">
        <f>'dane po Vs'!V2</f>
        <v>Stopa bezrobocia ludzi młodych w wieku 15-24 lata, obliczona jako udział (%) w całkowitej populacji w tej samej grupie wiekowej</v>
      </c>
      <c r="W1" s="6" t="str">
        <f>'dane po Vs'!W2</f>
        <v>Osoby zagrożone ubóstwem lub wykluczeniem społecznym</v>
      </c>
      <c r="X1" s="7" t="str">
        <f>'dane po Vs'!X2</f>
        <v>Zatrudnienie w sektorze dóbr i usług środowiskowych (ekwiwalent pełnego czasu pracy ∙〖10〗^(-3); FTE)</v>
      </c>
      <c r="Y1" s="9" t="s">
        <v>63</v>
      </c>
      <c r="Z1" s="9" t="s">
        <v>64</v>
      </c>
      <c r="AA1" s="7" t="s">
        <v>62</v>
      </c>
      <c r="AB1" s="7" t="s">
        <v>64</v>
      </c>
      <c r="AC1" s="7" t="str">
        <f>Z1</f>
        <v>zi</v>
      </c>
      <c r="AD1" s="7" t="s">
        <v>114</v>
      </c>
      <c r="AE1" s="7" t="s">
        <v>117</v>
      </c>
      <c r="AF1" s="7" t="s">
        <v>118</v>
      </c>
    </row>
    <row r="2" spans="1:32" x14ac:dyDescent="0.2">
      <c r="A2" s="7" t="str">
        <f>'dane po Vs'!A3</f>
        <v>Austria</v>
      </c>
      <c r="B2" s="7">
        <f>'dane po Vs'!B3</f>
        <v>15</v>
      </c>
      <c r="C2" s="7">
        <f>'dane po Vs'!C3</f>
        <v>42.6</v>
      </c>
      <c r="D2" s="7">
        <f>'dane po Vs'!D3</f>
        <v>834.77</v>
      </c>
      <c r="E2" s="7">
        <f>'dane po Vs'!E3</f>
        <v>1.7</v>
      </c>
      <c r="F2" s="7">
        <f>'dane po Vs'!F3</f>
        <v>131.4</v>
      </c>
      <c r="G2" s="6">
        <f>'dane po Vs'!G3</f>
        <v>365</v>
      </c>
      <c r="H2" s="6">
        <f>'dane po Vs'!H3</f>
        <v>60.5</v>
      </c>
      <c r="I2" s="6">
        <f>'dane po Vs'!I3</f>
        <v>83.8</v>
      </c>
      <c r="J2" s="6">
        <f>'dane po Vs'!J3</f>
        <v>1.7</v>
      </c>
      <c r="K2" s="6">
        <f>'dane po Vs'!K3</f>
        <v>3.6</v>
      </c>
      <c r="L2" s="6">
        <f>'dane po Vs'!L3</f>
        <v>17.5</v>
      </c>
      <c r="M2" s="6">
        <f>'dane po Vs'!M3</f>
        <v>20.100000000000001</v>
      </c>
      <c r="N2" s="6">
        <f>'dane po Vs'!N3</f>
        <v>2</v>
      </c>
      <c r="O2" s="6">
        <f>'dane po Vs'!O3</f>
        <v>560</v>
      </c>
      <c r="P2" s="7">
        <f>'dane po Vs'!P3</f>
        <v>32.799999999999997</v>
      </c>
      <c r="Q2" s="7">
        <f>'dane po Vs'!Q3</f>
        <v>28.7</v>
      </c>
      <c r="R2" s="7">
        <f>'dane po Vs'!R3</f>
        <v>20.3</v>
      </c>
      <c r="S2" s="7">
        <f>'dane po Vs'!S3</f>
        <v>2.38</v>
      </c>
      <c r="T2" s="7">
        <f>'dane po Vs'!T3</f>
        <v>105</v>
      </c>
      <c r="U2" s="7">
        <f>'dane po Vs'!U3</f>
        <v>0.14000000000000001</v>
      </c>
      <c r="V2" s="6">
        <f>'dane po Vs'!V3</f>
        <v>10.6</v>
      </c>
      <c r="W2" s="6">
        <f>'dane po Vs'!W3</f>
        <v>18.3</v>
      </c>
      <c r="X2" s="7">
        <f>'dane po Vs'!X3</f>
        <v>158.4</v>
      </c>
      <c r="Y2" s="10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2)^(0.5)</f>
        <v>8454.7179774312972</v>
      </c>
      <c r="Z2" s="10">
        <f>1-(Y2/$AF$2)</f>
        <v>0.30670589620347255</v>
      </c>
      <c r="AA2" s="7" t="str">
        <f>A2</f>
        <v>Austria</v>
      </c>
      <c r="AB2" s="11">
        <f>Z2</f>
        <v>0.30670589620347255</v>
      </c>
      <c r="AC2" s="7">
        <f>Z2</f>
        <v>0.30670589620347255</v>
      </c>
      <c r="AD2" s="11">
        <f>AVERAGE(Y2:Y29)</f>
        <v>7818.5245045761912</v>
      </c>
      <c r="AE2" s="11">
        <f>STDEV(Y2:Y29)</f>
        <v>2188.235138164719</v>
      </c>
      <c r="AF2" s="11">
        <f>AD2+2*AE2</f>
        <v>12194.994780905628</v>
      </c>
    </row>
    <row r="3" spans="1:32" x14ac:dyDescent="0.2">
      <c r="A3" s="7" t="str">
        <f>'dane po Vs'!A4</f>
        <v>Belgia</v>
      </c>
      <c r="B3" s="7">
        <f>'dane po Vs'!B4</f>
        <v>13</v>
      </c>
      <c r="C3" s="7">
        <f>'dane po Vs'!C4</f>
        <v>24.7</v>
      </c>
      <c r="D3" s="7">
        <f>'dane po Vs'!D4</f>
        <v>47.92</v>
      </c>
      <c r="E3" s="7">
        <f>'dane po Vs'!E4</f>
        <v>1.5</v>
      </c>
      <c r="F3" s="7">
        <f>'dane po Vs'!F4</f>
        <v>129.5</v>
      </c>
      <c r="G3" s="6">
        <f>'dane po Vs'!G4</f>
        <v>231.76190476190476</v>
      </c>
      <c r="H3" s="6">
        <f>'dane po Vs'!H4</f>
        <v>84.3</v>
      </c>
      <c r="I3" s="6">
        <f>'dane po Vs'!I4</f>
        <v>88.8</v>
      </c>
      <c r="J3" s="6">
        <f>'dane po Vs'!J4</f>
        <v>3.8</v>
      </c>
      <c r="K3" s="6">
        <f>'dane po Vs'!K4</f>
        <v>3.3</v>
      </c>
      <c r="L3" s="6">
        <f>'dane po Vs'!L4</f>
        <v>18</v>
      </c>
      <c r="M3" s="6">
        <f>'dane po Vs'!M4</f>
        <v>12.9</v>
      </c>
      <c r="N3" s="6">
        <f>'dane po Vs'!N4</f>
        <v>5</v>
      </c>
      <c r="O3" s="6">
        <f>'dane po Vs'!O4</f>
        <v>412</v>
      </c>
      <c r="P3" s="7">
        <f>'dane po Vs'!P4</f>
        <v>7.9</v>
      </c>
      <c r="Q3" s="7">
        <f>'dane po Vs'!Q4</f>
        <v>12.1</v>
      </c>
      <c r="R3" s="7">
        <f>'dane po Vs'!R4</f>
        <v>5.17</v>
      </c>
      <c r="S3" s="7">
        <f>'dane po Vs'!S4</f>
        <v>2.11</v>
      </c>
      <c r="T3" s="7">
        <f>'dane po Vs'!T4</f>
        <v>90</v>
      </c>
      <c r="U3" s="7">
        <f>'dane po Vs'!U4</f>
        <v>0.23</v>
      </c>
      <c r="V3" s="6">
        <f>'dane po Vs'!V4</f>
        <v>22.1</v>
      </c>
      <c r="W3" s="6">
        <f>'dane po Vs'!W4</f>
        <v>21.1</v>
      </c>
      <c r="X3" s="7">
        <f>'dane po Vs'!X4</f>
        <v>81.599999999999994</v>
      </c>
      <c r="Y3" s="10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+(W3-$W$30)^2+(X3-$X$30)^2)^(0.5)</f>
        <v>9235.4070663181301</v>
      </c>
      <c r="Z3" s="10">
        <f>1-(Y3/$AF$2)</f>
        <v>0.242688723345867</v>
      </c>
      <c r="AA3" s="7" t="str">
        <f>A3</f>
        <v>Belgia</v>
      </c>
      <c r="AB3" s="11">
        <f>Z3</f>
        <v>0.242688723345867</v>
      </c>
      <c r="AC3" s="7">
        <f>Z3</f>
        <v>0.242688723345867</v>
      </c>
      <c r="AD3" s="11">
        <f>AVERAGE(Z2:Z29)</f>
        <v>0.35887430498797052</v>
      </c>
      <c r="AE3" s="11">
        <f>STDEV(Z2:Z29)</f>
        <v>0.17943715249398506</v>
      </c>
      <c r="AF3" s="7" t="s">
        <v>173</v>
      </c>
    </row>
    <row r="4" spans="1:32" x14ac:dyDescent="0.2">
      <c r="A4" s="7" t="str">
        <f>'dane po Vs'!A5</f>
        <v>Bułgaria</v>
      </c>
      <c r="B4" s="7">
        <f>'dane po Vs'!B5</f>
        <v>34</v>
      </c>
      <c r="C4" s="7">
        <f>'dane po Vs'!C5</f>
        <v>41.1</v>
      </c>
      <c r="D4" s="7">
        <f>'dane po Vs'!D5</f>
        <v>578</v>
      </c>
      <c r="E4" s="7">
        <f>'dane po Vs'!E5</f>
        <v>1</v>
      </c>
      <c r="F4" s="7">
        <f>'dane po Vs'!F5</f>
        <v>111.5</v>
      </c>
      <c r="G4" s="6">
        <f>'dane po Vs'!G5</f>
        <v>24</v>
      </c>
      <c r="H4" s="6">
        <f>'dane po Vs'!H5</f>
        <v>35.4</v>
      </c>
      <c r="I4" s="6">
        <f>'dane po Vs'!I5</f>
        <v>111.7</v>
      </c>
      <c r="J4" s="6">
        <f>'dane po Vs'!J5</f>
        <v>19.8</v>
      </c>
      <c r="K4" s="6">
        <f>'dane po Vs'!K5</f>
        <v>7</v>
      </c>
      <c r="L4" s="6">
        <f>'dane po Vs'!L5</f>
        <v>9.6999999999999993</v>
      </c>
      <c r="M4" s="6">
        <f>'dane po Vs'!M5</f>
        <v>21.3</v>
      </c>
      <c r="N4" s="6">
        <f>'dane po Vs'!N5</f>
        <v>-6</v>
      </c>
      <c r="O4" s="6">
        <f>'dane po Vs'!O5</f>
        <v>419</v>
      </c>
      <c r="P4" s="7">
        <f>'dane po Vs'!P5</f>
        <v>18.2</v>
      </c>
      <c r="Q4" s="7">
        <f>'dane po Vs'!Q5</f>
        <v>38.6</v>
      </c>
      <c r="R4" s="7">
        <f>'dane po Vs'!R5</f>
        <v>2.37</v>
      </c>
      <c r="S4" s="7">
        <f>'dane po Vs'!S5</f>
        <v>2.91</v>
      </c>
      <c r="T4" s="7">
        <f>'dane po Vs'!T5</f>
        <v>29</v>
      </c>
      <c r="U4" s="7">
        <f>'dane po Vs'!U5</f>
        <v>0.2</v>
      </c>
      <c r="V4" s="6">
        <f>'dane po Vs'!V5</f>
        <v>21.6</v>
      </c>
      <c r="W4" s="6">
        <f>'dane po Vs'!W5</f>
        <v>41.3</v>
      </c>
      <c r="X4" s="7">
        <f>'dane po Vs'!X5</f>
        <v>35.9</v>
      </c>
      <c r="Y4" s="10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+(W4-$W$30)^2+(X4-$X$30)^2)^(0.5)</f>
        <v>8705.7443837617921</v>
      </c>
      <c r="Z4" s="10">
        <f>1-(Y4/$AF$2)</f>
        <v>0.28612151623116289</v>
      </c>
      <c r="AA4" s="7" t="str">
        <f>A4</f>
        <v>Bułgaria</v>
      </c>
      <c r="AB4" s="11">
        <f>Z4</f>
        <v>0.28612151623116289</v>
      </c>
      <c r="AC4" s="7">
        <f>Z4</f>
        <v>0.28612151623116289</v>
      </c>
      <c r="AD4" s="7" t="s">
        <v>173</v>
      </c>
      <c r="AE4" s="7" t="s">
        <v>173</v>
      </c>
      <c r="AF4" s="7" t="s">
        <v>173</v>
      </c>
    </row>
    <row r="5" spans="1:32" x14ac:dyDescent="0.2">
      <c r="A5" s="7" t="str">
        <f>'dane po Vs'!A6</f>
        <v>Chorwacja</v>
      </c>
      <c r="B5" s="7">
        <f>'dane po Vs'!B6</f>
        <v>37</v>
      </c>
      <c r="C5" s="7">
        <f>'dane po Vs'!C6</f>
        <v>45.7</v>
      </c>
      <c r="D5" s="7">
        <f>'dane po Vs'!D6</f>
        <v>320</v>
      </c>
      <c r="E5" s="7">
        <f>'dane po Vs'!E6</f>
        <v>1.1000000000000001</v>
      </c>
      <c r="F5" s="7">
        <f>'dane po Vs'!F6</f>
        <v>104</v>
      </c>
      <c r="G5" s="6">
        <f>'dane po Vs'!G6</f>
        <v>497</v>
      </c>
      <c r="H5" s="6">
        <f>'dane po Vs'!H6</f>
        <v>48.3</v>
      </c>
      <c r="I5" s="6">
        <f>'dane po Vs'!I6</f>
        <v>90.1</v>
      </c>
      <c r="J5" s="6">
        <f>'dane po Vs'!J6</f>
        <v>3.6</v>
      </c>
      <c r="K5" s="6">
        <f>'dane po Vs'!K6</f>
        <v>6.3</v>
      </c>
      <c r="L5" s="6">
        <f>'dane po Vs'!L6</f>
        <v>8.3000000000000007</v>
      </c>
      <c r="M5" s="6">
        <f>'dane po Vs'!M6</f>
        <v>9.6999999999999993</v>
      </c>
      <c r="N5" s="6">
        <f>'dane po Vs'!N6</f>
        <v>4</v>
      </c>
      <c r="O5" s="6">
        <f>'dane po Vs'!O6</f>
        <v>393</v>
      </c>
      <c r="P5" s="7">
        <f>'dane po Vs'!P6</f>
        <v>29</v>
      </c>
      <c r="Q5" s="7">
        <f>'dane po Vs'!Q6</f>
        <v>35.1</v>
      </c>
      <c r="R5" s="7">
        <f>'dane po Vs'!R6</f>
        <v>4.9400000000000004</v>
      </c>
      <c r="S5" s="7">
        <f>'dane po Vs'!S6</f>
        <v>3.38</v>
      </c>
      <c r="T5" s="7">
        <f>'dane po Vs'!T6</f>
        <v>61</v>
      </c>
      <c r="U5" s="7">
        <f>'dane po Vs'!U6</f>
        <v>0.21</v>
      </c>
      <c r="V5" s="6">
        <f>'dane po Vs'!V6</f>
        <v>42.3</v>
      </c>
      <c r="W5" s="6">
        <f>'dane po Vs'!W6</f>
        <v>29.1</v>
      </c>
      <c r="X5" s="7">
        <f>'dane po Vs'!X6</f>
        <v>48</v>
      </c>
      <c r="Y5" s="10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+(W5-$W$30)^2+(X5-$X$30)^2)^(0.5)</f>
        <v>8975.6454337111609</v>
      </c>
      <c r="Z5" s="10">
        <f>1-(Y5/$AF$2)</f>
        <v>0.26398939934235799</v>
      </c>
      <c r="AA5" s="7" t="str">
        <f>A5</f>
        <v>Chorwacja</v>
      </c>
      <c r="AB5" s="11">
        <f>Z5</f>
        <v>0.26398939934235799</v>
      </c>
      <c r="AC5" s="7">
        <f>Z5</f>
        <v>0.26398939934235799</v>
      </c>
      <c r="AD5" s="7" t="s">
        <v>173</v>
      </c>
      <c r="AE5" s="7" t="s">
        <v>173</v>
      </c>
      <c r="AF5" s="7" t="s">
        <v>173</v>
      </c>
    </row>
    <row r="6" spans="1:32" x14ac:dyDescent="0.2">
      <c r="A6" s="7" t="str">
        <f>'dane po Vs'!A7</f>
        <v>Cypr</v>
      </c>
      <c r="B6" s="7">
        <f>'dane po Vs'!B7</f>
        <v>29</v>
      </c>
      <c r="C6" s="7">
        <f>'dane po Vs'!C7</f>
        <v>22.8</v>
      </c>
      <c r="D6" s="7">
        <f>'dane po Vs'!D7</f>
        <v>26.41</v>
      </c>
      <c r="E6" s="7">
        <f>'dane po Vs'!E7</f>
        <v>0.5</v>
      </c>
      <c r="F6" s="7">
        <f>'dane po Vs'!F7</f>
        <v>174.4</v>
      </c>
      <c r="G6" s="6">
        <f>'dane po Vs'!G7</f>
        <v>192</v>
      </c>
      <c r="H6" s="6">
        <f>'dane po Vs'!H7</f>
        <v>97.7</v>
      </c>
      <c r="I6" s="6">
        <f>'dane po Vs'!I7</f>
        <v>101.6</v>
      </c>
      <c r="J6" s="6">
        <f>'dane po Vs'!J7</f>
        <v>15.5</v>
      </c>
      <c r="K6" s="6">
        <f>'dane po Vs'!K7</f>
        <v>2</v>
      </c>
      <c r="L6" s="6">
        <f>'dane po Vs'!L7</f>
        <v>17.2</v>
      </c>
      <c r="M6" s="6">
        <f>'dane po Vs'!M7</f>
        <v>14.2</v>
      </c>
      <c r="N6" s="6">
        <f>'dane po Vs'!N7</f>
        <v>32</v>
      </c>
      <c r="O6" s="6">
        <f>'dane po Vs'!O7</f>
        <v>638</v>
      </c>
      <c r="P6" s="7">
        <f>'dane po Vs'!P7</f>
        <v>9.4</v>
      </c>
      <c r="Q6" s="7">
        <f>'dane po Vs'!Q7</f>
        <v>257</v>
      </c>
      <c r="R6" s="7">
        <f>'dane po Vs'!R7</f>
        <v>3.72</v>
      </c>
      <c r="S6" s="7">
        <f>'dane po Vs'!S7</f>
        <v>2.96</v>
      </c>
      <c r="T6" s="7">
        <f>'dane po Vs'!T7</f>
        <v>43</v>
      </c>
      <c r="U6" s="7">
        <f>'dane po Vs'!U7</f>
        <v>0.06</v>
      </c>
      <c r="V6" s="6">
        <f>'dane po Vs'!V7</f>
        <v>32.799999999999997</v>
      </c>
      <c r="W6" s="6">
        <f>'dane po Vs'!W7</f>
        <v>28.9</v>
      </c>
      <c r="X6" s="7">
        <f>'dane po Vs'!X7</f>
        <v>144.90352633826882</v>
      </c>
      <c r="Y6" s="10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+(W6-$W$30)^2+(X6-$X$30)^2)^(0.5)</f>
        <v>9256.8522503478234</v>
      </c>
      <c r="Z6" s="10">
        <f>1-(Y6/$AF$2)</f>
        <v>0.24093019991761011</v>
      </c>
      <c r="AA6" s="7" t="str">
        <f>A6</f>
        <v>Cypr</v>
      </c>
      <c r="AB6" s="11">
        <f>Z6</f>
        <v>0.24093019991761011</v>
      </c>
      <c r="AC6" s="7">
        <f>Z6</f>
        <v>0.24093019991761011</v>
      </c>
      <c r="AD6" s="7" t="s">
        <v>173</v>
      </c>
      <c r="AE6" s="7" t="s">
        <v>173</v>
      </c>
      <c r="AF6" s="7" t="s">
        <v>173</v>
      </c>
    </row>
    <row r="7" spans="1:32" x14ac:dyDescent="0.2">
      <c r="A7" s="7" t="str">
        <f>'dane po Vs'!A8</f>
        <v>Czechy</v>
      </c>
      <c r="B7" s="7">
        <f>'dane po Vs'!B8</f>
        <v>14</v>
      </c>
      <c r="C7" s="7">
        <f>'dane po Vs'!C8</f>
        <v>37.5</v>
      </c>
      <c r="D7" s="7">
        <f>'dane po Vs'!D8</f>
        <v>751.6</v>
      </c>
      <c r="E7" s="7">
        <f>'dane po Vs'!E8</f>
        <v>1.4</v>
      </c>
      <c r="F7" s="7">
        <f>'dane po Vs'!F8</f>
        <v>159.80000000000001</v>
      </c>
      <c r="G7" s="6">
        <f>'dane po Vs'!G8</f>
        <v>9</v>
      </c>
      <c r="H7" s="6">
        <f>'dane po Vs'!H8</f>
        <v>32.1</v>
      </c>
      <c r="I7" s="6">
        <f>'dane po Vs'!I8</f>
        <v>79.3</v>
      </c>
      <c r="J7" s="6">
        <f>'dane po Vs'!J8</f>
        <v>11.7</v>
      </c>
      <c r="K7" s="6">
        <f>'dane po Vs'!K8</f>
        <v>3.3</v>
      </c>
      <c r="L7" s="6">
        <f>'dane po Vs'!L8</f>
        <v>13.9</v>
      </c>
      <c r="M7" s="6">
        <f>'dane po Vs'!M8</f>
        <v>15.9</v>
      </c>
      <c r="N7" s="6">
        <f>'dane po Vs'!N8</f>
        <v>-1</v>
      </c>
      <c r="O7" s="6">
        <f>'dane po Vs'!O8</f>
        <v>316</v>
      </c>
      <c r="P7" s="7">
        <f>'dane po Vs'!P8</f>
        <v>15</v>
      </c>
      <c r="Q7" s="7">
        <f>'dane po Vs'!Q8</f>
        <v>8.4</v>
      </c>
      <c r="R7" s="7">
        <f>'dane po Vs'!R8</f>
        <v>13.68</v>
      </c>
      <c r="S7" s="7">
        <f>'dane po Vs'!S8</f>
        <v>2.0699999999999998</v>
      </c>
      <c r="T7" s="7">
        <f>'dane po Vs'!T8</f>
        <v>87</v>
      </c>
      <c r="U7" s="7">
        <f>'dane po Vs'!U8</f>
        <v>0.39</v>
      </c>
      <c r="V7" s="6">
        <f>'dane po Vs'!V8</f>
        <v>12.6</v>
      </c>
      <c r="W7" s="6">
        <f>'dane po Vs'!W8</f>
        <v>14</v>
      </c>
      <c r="X7" s="7">
        <f>'dane po Vs'!X8</f>
        <v>120</v>
      </c>
      <c r="Y7" s="10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+(W7-$W$30)^2+(X7-$X$30)^2)^(0.5)</f>
        <v>8526.2920094962719</v>
      </c>
      <c r="Z7" s="10">
        <f>1-(Y7/$AF$2)</f>
        <v>0.30083676437103901</v>
      </c>
      <c r="AA7" s="7" t="str">
        <f>A7</f>
        <v>Czechy</v>
      </c>
      <c r="AB7" s="11">
        <f>Z7</f>
        <v>0.30083676437103901</v>
      </c>
      <c r="AC7" s="7">
        <f>Z7</f>
        <v>0.30083676437103901</v>
      </c>
      <c r="AD7" s="7" t="s">
        <v>173</v>
      </c>
      <c r="AE7" s="7" t="s">
        <v>173</v>
      </c>
      <c r="AF7" s="7" t="s">
        <v>173</v>
      </c>
    </row>
    <row r="8" spans="1:32" x14ac:dyDescent="0.2">
      <c r="A8" s="7" t="str">
        <f>'dane po Vs'!A9</f>
        <v>Dania</v>
      </c>
      <c r="B8" s="7">
        <f>'dane po Vs'!B9</f>
        <v>8</v>
      </c>
      <c r="C8" s="7">
        <f>'dane po Vs'!C9</f>
        <v>18.399999999999999</v>
      </c>
      <c r="D8" s="7">
        <f>'dane po Vs'!D9</f>
        <v>123.71</v>
      </c>
      <c r="E8" s="7">
        <f>'dane po Vs'!E9</f>
        <v>1.5</v>
      </c>
      <c r="F8" s="7">
        <f>'dane po Vs'!F9</f>
        <v>122.7</v>
      </c>
      <c r="G8" s="6">
        <f>'dane po Vs'!G9</f>
        <v>231.76190476190476</v>
      </c>
      <c r="H8" s="6">
        <f>'dane po Vs'!H9</f>
        <v>13.4</v>
      </c>
      <c r="I8" s="6">
        <f>'dane po Vs'!I9</f>
        <v>75.8</v>
      </c>
      <c r="J8" s="6">
        <f>'dane po Vs'!J9</f>
        <v>1.9</v>
      </c>
      <c r="K8" s="6">
        <f>'dane po Vs'!K9</f>
        <v>5.3</v>
      </c>
      <c r="L8" s="6">
        <f>'dane po Vs'!L9</f>
        <v>16.5</v>
      </c>
      <c r="M8" s="6">
        <f>'dane po Vs'!M9</f>
        <v>22.4</v>
      </c>
      <c r="N8" s="6">
        <f>'dane po Vs'!N9</f>
        <v>7</v>
      </c>
      <c r="O8" s="6">
        <f>'dane po Vs'!O9</f>
        <v>789</v>
      </c>
      <c r="P8" s="7">
        <f>'dane po Vs'!P9</f>
        <v>31</v>
      </c>
      <c r="Q8" s="7">
        <f>'dane po Vs'!Q9</f>
        <v>4.3</v>
      </c>
      <c r="R8" s="7">
        <f>'dane po Vs'!R9</f>
        <v>6.33</v>
      </c>
      <c r="S8" s="7">
        <f>'dane po Vs'!S9</f>
        <v>3.99</v>
      </c>
      <c r="T8" s="7">
        <f>'dane po Vs'!T9</f>
        <v>131</v>
      </c>
      <c r="U8" s="7">
        <f>'dane po Vs'!U9</f>
        <v>7.0000000000000007E-2</v>
      </c>
      <c r="V8" s="6">
        <f>'dane po Vs'!V9</f>
        <v>10.8</v>
      </c>
      <c r="W8" s="6">
        <f>'dane po Vs'!W9</f>
        <v>17.7</v>
      </c>
      <c r="X8" s="7">
        <f>'dane po Vs'!X9</f>
        <v>75.900000000000006</v>
      </c>
      <c r="Y8" s="10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+(W8-$W$30)^2+(X8-$X$30)^2)^(0.5)</f>
        <v>9174.4163144637641</v>
      </c>
      <c r="Z8" s="10">
        <f>1-(Y8/$AF$2)</f>
        <v>0.2476900171512455</v>
      </c>
      <c r="AA8" s="7" t="str">
        <f>A8</f>
        <v>Dania</v>
      </c>
      <c r="AB8" s="11">
        <f>Z8</f>
        <v>0.2476900171512455</v>
      </c>
      <c r="AC8" s="7">
        <f>Z8</f>
        <v>0.2476900171512455</v>
      </c>
      <c r="AD8" s="7" t="s">
        <v>173</v>
      </c>
      <c r="AE8" s="7" t="s">
        <v>173</v>
      </c>
      <c r="AF8" s="7" t="s">
        <v>173</v>
      </c>
    </row>
    <row r="9" spans="1:32" x14ac:dyDescent="0.2">
      <c r="A9" s="7" t="str">
        <f>'dane po Vs'!A10</f>
        <v>Estonia</v>
      </c>
      <c r="B9" s="7">
        <f>'dane po Vs'!B10</f>
        <v>18</v>
      </c>
      <c r="C9" s="7">
        <f>'dane po Vs'!C10</f>
        <v>57</v>
      </c>
      <c r="D9" s="7">
        <f>'dane po Vs'!D10</f>
        <v>553.97</v>
      </c>
      <c r="E9" s="7">
        <f>'dane po Vs'!E10</f>
        <v>4.8</v>
      </c>
      <c r="F9" s="7">
        <f>'dane po Vs'!F10</f>
        <v>104.4</v>
      </c>
      <c r="G9" s="6">
        <f>'dane po Vs'!G10</f>
        <v>251</v>
      </c>
      <c r="H9" s="6">
        <f>'dane po Vs'!H10</f>
        <v>7.3</v>
      </c>
      <c r="I9" s="6">
        <f>'dane po Vs'!I10</f>
        <v>83.7</v>
      </c>
      <c r="J9" s="6">
        <f>'dane po Vs'!J10</f>
        <v>24.2</v>
      </c>
      <c r="K9" s="6">
        <f>'dane po Vs'!K10</f>
        <v>10.6</v>
      </c>
      <c r="L9" s="6">
        <f>'dane po Vs'!L10</f>
        <v>9.4</v>
      </c>
      <c r="M9" s="6">
        <f>'dane po Vs'!M10</f>
        <v>27.5</v>
      </c>
      <c r="N9" s="6">
        <f>'dane po Vs'!N10</f>
        <v>-5.7777777777777777</v>
      </c>
      <c r="O9" s="6">
        <f>'dane po Vs'!O10</f>
        <v>359</v>
      </c>
      <c r="P9" s="7">
        <f>'dane po Vs'!P10</f>
        <v>28.6</v>
      </c>
      <c r="Q9" s="7">
        <f>'dane po Vs'!Q10</f>
        <v>13.1</v>
      </c>
      <c r="R9" s="7">
        <f>'dane po Vs'!R10</f>
        <v>15.68</v>
      </c>
      <c r="S9" s="7">
        <f>'dane po Vs'!S10</f>
        <v>2.77</v>
      </c>
      <c r="T9" s="7">
        <f>'dane po Vs'!T10</f>
        <v>59</v>
      </c>
      <c r="U9" s="7">
        <f>'dane po Vs'!U10</f>
        <v>0.16</v>
      </c>
      <c r="V9" s="6">
        <f>'dane po Vs'!V10</f>
        <v>13.1</v>
      </c>
      <c r="W9" s="6">
        <f>'dane po Vs'!W10</f>
        <v>24.2</v>
      </c>
      <c r="X9" s="7">
        <f>'dane po Vs'!X10</f>
        <v>30.7</v>
      </c>
      <c r="Y9" s="10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+(W9-$W$30)^2+(X9-$X$30)^2)^(0.5)</f>
        <v>8732.8793324757862</v>
      </c>
      <c r="Z9" s="10">
        <f>1-(Y9/$AF$2)</f>
        <v>0.28389642723346353</v>
      </c>
      <c r="AA9" s="7" t="str">
        <f>A9</f>
        <v>Estonia</v>
      </c>
      <c r="AB9" s="11">
        <f>Z9</f>
        <v>0.28389642723346353</v>
      </c>
      <c r="AC9" s="7">
        <f>Z9</f>
        <v>0.28389642723346353</v>
      </c>
      <c r="AD9" s="7" t="s">
        <v>173</v>
      </c>
      <c r="AE9" s="7" t="s">
        <v>173</v>
      </c>
      <c r="AF9" s="7" t="s">
        <v>173</v>
      </c>
    </row>
    <row r="10" spans="1:32" x14ac:dyDescent="0.2">
      <c r="A10" s="7" t="str">
        <f>'dane po Vs'!A11</f>
        <v>Finlandia</v>
      </c>
      <c r="B10" s="7">
        <f>'dane po Vs'!B11</f>
        <v>14</v>
      </c>
      <c r="C10" s="7">
        <f>'dane po Vs'!C11</f>
        <v>68</v>
      </c>
      <c r="D10" s="7">
        <f>'dane po Vs'!D11</f>
        <v>4327</v>
      </c>
      <c r="E10" s="7">
        <f>'dane po Vs'!E11</f>
        <v>10</v>
      </c>
      <c r="F10" s="7">
        <f>'dane po Vs'!F11</f>
        <v>123.3</v>
      </c>
      <c r="G10" s="6">
        <f>'dane po Vs'!G11</f>
        <v>231.76190476190476</v>
      </c>
      <c r="H10" s="6">
        <f>'dane po Vs'!H11</f>
        <v>47.4</v>
      </c>
      <c r="I10" s="6">
        <f>'dane po Vs'!I11</f>
        <v>74</v>
      </c>
      <c r="J10" s="6">
        <f>'dane po Vs'!J11</f>
        <v>7.7</v>
      </c>
      <c r="K10" s="6">
        <f>'dane po Vs'!K11</f>
        <v>5.9</v>
      </c>
      <c r="L10" s="6">
        <f>'dane po Vs'!L11</f>
        <v>11.7</v>
      </c>
      <c r="M10" s="6">
        <f>'dane po Vs'!M11</f>
        <v>30.5</v>
      </c>
      <c r="N10" s="6">
        <f>'dane po Vs'!N11</f>
        <v>4</v>
      </c>
      <c r="O10" s="6">
        <f>'dane po Vs'!O11</f>
        <v>500</v>
      </c>
      <c r="P10" s="7">
        <f>'dane po Vs'!P11</f>
        <v>39.200000000000003</v>
      </c>
      <c r="Q10" s="7">
        <f>'dane po Vs'!Q11</f>
        <v>67.599999999999994</v>
      </c>
      <c r="R10" s="7">
        <f>'dane po Vs'!R11</f>
        <v>9.91</v>
      </c>
      <c r="S10" s="7">
        <f>'dane po Vs'!S11</f>
        <v>2.92</v>
      </c>
      <c r="T10" s="7">
        <f>'dane po Vs'!T11</f>
        <v>131</v>
      </c>
      <c r="U10" s="7">
        <f>'dane po Vs'!U11</f>
        <v>0.24</v>
      </c>
      <c r="V10" s="6">
        <f>'dane po Vs'!V11</f>
        <v>22.4</v>
      </c>
      <c r="W10" s="6">
        <f>'dane po Vs'!W11</f>
        <v>16.8</v>
      </c>
      <c r="X10" s="7">
        <f>'dane po Vs'!X11</f>
        <v>132.69999999999999</v>
      </c>
      <c r="Y10" s="10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+(W10-$W$30)^2+(X10-$X$30)^2)^(0.5)</f>
        <v>4969.232411187756</v>
      </c>
      <c r="Z10" s="10">
        <f>1-(Y10/$AF$2)</f>
        <v>0.59251869308149641</v>
      </c>
      <c r="AA10" s="7" t="str">
        <f>A10</f>
        <v>Finlandia</v>
      </c>
      <c r="AB10" s="11">
        <f>Z10</f>
        <v>0.59251869308149641</v>
      </c>
      <c r="AC10" s="7">
        <f>Z10</f>
        <v>0.59251869308149641</v>
      </c>
      <c r="AD10" s="7" t="s">
        <v>173</v>
      </c>
      <c r="AE10" s="7" t="s">
        <v>173</v>
      </c>
      <c r="AF10" s="7" t="s">
        <v>173</v>
      </c>
    </row>
    <row r="11" spans="1:32" x14ac:dyDescent="0.2">
      <c r="A11" s="7" t="str">
        <f>'dane po Vs'!A12</f>
        <v>Francja</v>
      </c>
      <c r="B11" s="7">
        <f>'dane po Vs'!B12</f>
        <v>13</v>
      </c>
      <c r="C11" s="7">
        <f>'dane po Vs'!C12</f>
        <v>30.1</v>
      </c>
      <c r="D11" s="7">
        <f>'dane po Vs'!D12</f>
        <v>6179.99</v>
      </c>
      <c r="E11" s="7">
        <f>'dane po Vs'!E12</f>
        <v>1.4</v>
      </c>
      <c r="F11" s="7">
        <f>'dane po Vs'!F12</f>
        <v>142.4</v>
      </c>
      <c r="G11" s="6">
        <f>'dane po Vs'!G12</f>
        <v>902</v>
      </c>
      <c r="H11" s="6">
        <f>'dane po Vs'!H12</f>
        <v>45.7</v>
      </c>
      <c r="I11" s="6">
        <f>'dane po Vs'!I12</f>
        <v>82.9</v>
      </c>
      <c r="J11" s="6">
        <f>'dane po Vs'!J12</f>
        <v>2.2999999999999998</v>
      </c>
      <c r="K11" s="6">
        <f>'dane po Vs'!K12</f>
        <v>4</v>
      </c>
      <c r="L11" s="6">
        <f>'dane po Vs'!L12</f>
        <v>16.399999999999999</v>
      </c>
      <c r="M11" s="6">
        <f>'dane po Vs'!M12</f>
        <v>11.1</v>
      </c>
      <c r="N11" s="6">
        <f>'dane po Vs'!N12</f>
        <v>0</v>
      </c>
      <c r="O11" s="6">
        <f>'dane po Vs'!O12</f>
        <v>517</v>
      </c>
      <c r="P11" s="7">
        <f>'dane po Vs'!P12</f>
        <v>15.1</v>
      </c>
      <c r="Q11" s="7">
        <f>'dane po Vs'!Q12</f>
        <v>148.69999999999999</v>
      </c>
      <c r="R11" s="7">
        <f>'dane po Vs'!R12</f>
        <v>4.54</v>
      </c>
      <c r="S11" s="7">
        <f>'dane po Vs'!S12</f>
        <v>2.15</v>
      </c>
      <c r="T11" s="7">
        <f>'dane po Vs'!T12</f>
        <v>113</v>
      </c>
      <c r="U11" s="7">
        <f>'dane po Vs'!U12</f>
        <v>0.28999999999999998</v>
      </c>
      <c r="V11" s="6">
        <f>'dane po Vs'!V12</f>
        <v>24.7</v>
      </c>
      <c r="W11" s="6">
        <f>'dane po Vs'!W12</f>
        <v>17.7</v>
      </c>
      <c r="X11" s="7">
        <f>'dane po Vs'!X12</f>
        <v>441</v>
      </c>
      <c r="Y11" s="10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+(W11-$W$30)^2+(X11-$X$30)^2)^(0.5)</f>
        <v>3230.0555595376377</v>
      </c>
      <c r="Z11" s="10">
        <f>1-(Y11/$AF$2)</f>
        <v>0.73513268209059723</v>
      </c>
      <c r="AA11" s="7" t="str">
        <f>A11</f>
        <v>Francja</v>
      </c>
      <c r="AB11" s="11">
        <f>Z11</f>
        <v>0.73513268209059723</v>
      </c>
      <c r="AC11" s="7">
        <f>Z11</f>
        <v>0.73513268209059723</v>
      </c>
      <c r="AD11" s="7" t="s">
        <v>173</v>
      </c>
      <c r="AE11" s="7" t="s">
        <v>173</v>
      </c>
      <c r="AF11" s="7" t="s">
        <v>173</v>
      </c>
    </row>
    <row r="12" spans="1:32" x14ac:dyDescent="0.2">
      <c r="A12" s="7" t="str">
        <f>'dane po Vs'!A13</f>
        <v>Grecja</v>
      </c>
      <c r="B12" s="7">
        <f>'dane po Vs'!B13</f>
        <v>27</v>
      </c>
      <c r="C12" s="7">
        <f>'dane po Vs'!C13</f>
        <v>31.9</v>
      </c>
      <c r="D12" s="7">
        <f>'dane po Vs'!D13</f>
        <v>197</v>
      </c>
      <c r="E12" s="7">
        <f>'dane po Vs'!E13</f>
        <v>1.2</v>
      </c>
      <c r="F12" s="7">
        <f>'dane po Vs'!F13</f>
        <v>114.9</v>
      </c>
      <c r="G12" s="6">
        <f>'dane po Vs'!G13</f>
        <v>235</v>
      </c>
      <c r="H12" s="6">
        <f>'dane po Vs'!H13</f>
        <v>71.7</v>
      </c>
      <c r="I12" s="6">
        <f>'dane po Vs'!I13</f>
        <v>85</v>
      </c>
      <c r="J12" s="6">
        <f>'dane po Vs'!J13</f>
        <v>11.1</v>
      </c>
      <c r="K12" s="6">
        <f>'dane po Vs'!K13</f>
        <v>5.9</v>
      </c>
      <c r="L12" s="6">
        <f>'dane po Vs'!L13</f>
        <v>19.2</v>
      </c>
      <c r="M12" s="6">
        <f>'dane po Vs'!M13</f>
        <v>12</v>
      </c>
      <c r="N12" s="6">
        <f>'dane po Vs'!N13</f>
        <v>0</v>
      </c>
      <c r="O12" s="6">
        <f>'dane po Vs'!O13</f>
        <v>488</v>
      </c>
      <c r="P12" s="7">
        <f>'dane po Vs'!P13</f>
        <v>15.3</v>
      </c>
      <c r="Q12" s="7">
        <f>'dane po Vs'!Q13</f>
        <v>13.2</v>
      </c>
      <c r="R12" s="7">
        <f>'dane po Vs'!R13</f>
        <v>7.7</v>
      </c>
      <c r="S12" s="7">
        <f>'dane po Vs'!S13</f>
        <v>3.83</v>
      </c>
      <c r="T12" s="7">
        <f>'dane po Vs'!T13</f>
        <v>66</v>
      </c>
      <c r="U12" s="7">
        <f>'dane po Vs'!U13</f>
        <v>0.27</v>
      </c>
      <c r="V12" s="6">
        <f>'dane po Vs'!V13</f>
        <v>49.8</v>
      </c>
      <c r="W12" s="6">
        <f>'dane po Vs'!W13</f>
        <v>35.700000000000003</v>
      </c>
      <c r="X12" s="7">
        <f>'dane po Vs'!X13</f>
        <v>145.53229055046864</v>
      </c>
      <c r="Y12" s="10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+(W12-$W$30)^2+(X12-$X$30)^2)^(0.5)</f>
        <v>9085.8428953018429</v>
      </c>
      <c r="Z12" s="10">
        <f>1-(Y12/$AF$2)</f>
        <v>0.25495311326184045</v>
      </c>
      <c r="AA12" s="7" t="str">
        <f>A12</f>
        <v>Grecja</v>
      </c>
      <c r="AB12" s="11">
        <f>Z12</f>
        <v>0.25495311326184045</v>
      </c>
      <c r="AC12" s="7">
        <f>Z12</f>
        <v>0.25495311326184045</v>
      </c>
      <c r="AD12" s="7" t="s">
        <v>173</v>
      </c>
      <c r="AE12" s="7" t="s">
        <v>173</v>
      </c>
      <c r="AF12" s="7" t="s">
        <v>173</v>
      </c>
    </row>
    <row r="13" spans="1:32" x14ac:dyDescent="0.2">
      <c r="A13" s="7" t="str">
        <f>'dane po Vs'!A14</f>
        <v>Hiszpania</v>
      </c>
      <c r="B13" s="7">
        <f>'dane po Vs'!B14</f>
        <v>27</v>
      </c>
      <c r="C13" s="7">
        <f>'dane po Vs'!C14</f>
        <v>28.8</v>
      </c>
      <c r="D13" s="7">
        <f>'dane po Vs'!D14</f>
        <v>5481.4</v>
      </c>
      <c r="E13" s="7">
        <f>'dane po Vs'!E14</f>
        <v>0.9</v>
      </c>
      <c r="F13" s="7">
        <f>'dane po Vs'!F14</f>
        <v>209.3</v>
      </c>
      <c r="G13" s="6">
        <f>'dane po Vs'!G14</f>
        <v>64</v>
      </c>
      <c r="H13" s="6">
        <f>'dane po Vs'!H14</f>
        <v>73.3</v>
      </c>
      <c r="I13" s="6">
        <f>'dane po Vs'!I14</f>
        <v>89.3</v>
      </c>
      <c r="J13" s="6">
        <f>'dane po Vs'!J14</f>
        <v>5.9</v>
      </c>
      <c r="K13" s="6">
        <f>'dane po Vs'!K14</f>
        <v>3.6</v>
      </c>
      <c r="L13" s="6">
        <f>'dane po Vs'!L14</f>
        <v>15.7</v>
      </c>
      <c r="M13" s="6">
        <f>'dane po Vs'!M14</f>
        <v>8.8000000000000007</v>
      </c>
      <c r="N13" s="6">
        <f>'dane po Vs'!N14</f>
        <v>0</v>
      </c>
      <c r="O13" s="6">
        <f>'dane po Vs'!O14</f>
        <v>456</v>
      </c>
      <c r="P13" s="7">
        <f>'dane po Vs'!P14</f>
        <v>16.2</v>
      </c>
      <c r="Q13" s="7">
        <f>'dane po Vs'!Q14</f>
        <v>134.5</v>
      </c>
      <c r="R13" s="7">
        <f>'dane po Vs'!R14</f>
        <v>8.24</v>
      </c>
      <c r="S13" s="7">
        <f>'dane po Vs'!S14</f>
        <v>1.93</v>
      </c>
      <c r="T13" s="7">
        <f>'dane po Vs'!T14</f>
        <v>109</v>
      </c>
      <c r="U13" s="7">
        <f>'dane po Vs'!U14</f>
        <v>0.23</v>
      </c>
      <c r="V13" s="6">
        <f>'dane po Vs'!V14</f>
        <v>48.3</v>
      </c>
      <c r="W13" s="6">
        <f>'dane po Vs'!W14</f>
        <v>28.6</v>
      </c>
      <c r="X13" s="7">
        <f>'dane po Vs'!X14</f>
        <v>267.5</v>
      </c>
      <c r="Y13" s="10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+(W13-$W$30)^2+(X13-$X$30)^2)^(0.5)</f>
        <v>3800.5323652877905</v>
      </c>
      <c r="Z13" s="10">
        <f>1-(Y13/$AF$2)</f>
        <v>0.68835309620316587</v>
      </c>
      <c r="AA13" s="7" t="str">
        <f>A13</f>
        <v>Hiszpania</v>
      </c>
      <c r="AB13" s="11">
        <f>Z13</f>
        <v>0.68835309620316587</v>
      </c>
      <c r="AC13" s="7">
        <f>Z13</f>
        <v>0.68835309620316587</v>
      </c>
      <c r="AD13" s="7" t="s">
        <v>173</v>
      </c>
      <c r="AE13" s="7" t="s">
        <v>173</v>
      </c>
      <c r="AF13" s="7" t="s">
        <v>173</v>
      </c>
    </row>
    <row r="14" spans="1:32" x14ac:dyDescent="0.2">
      <c r="A14" s="7" t="str">
        <f>'dane po Vs'!A15</f>
        <v>Holandia</v>
      </c>
      <c r="B14" s="7">
        <f>'dane po Vs'!B15</f>
        <v>13</v>
      </c>
      <c r="C14" s="7">
        <f>'dane po Vs'!C15</f>
        <v>13</v>
      </c>
      <c r="D14" s="7">
        <f>'dane po Vs'!D15</f>
        <v>92</v>
      </c>
      <c r="E14" s="7">
        <f>'dane po Vs'!E15</f>
        <v>10.4</v>
      </c>
      <c r="F14" s="7">
        <f>'dane po Vs'!F15</f>
        <v>127.1</v>
      </c>
      <c r="G14" s="6">
        <f>'dane po Vs'!G15</f>
        <v>2</v>
      </c>
      <c r="H14" s="6">
        <f>'dane po Vs'!H15</f>
        <v>51.4</v>
      </c>
      <c r="I14" s="6">
        <f>'dane po Vs'!I15</f>
        <v>97.2</v>
      </c>
      <c r="J14" s="6">
        <f>'dane po Vs'!J15</f>
        <v>1.8</v>
      </c>
      <c r="K14" s="6">
        <f>'dane po Vs'!K15</f>
        <v>1.6</v>
      </c>
      <c r="L14" s="6">
        <f>'dane po Vs'!L15</f>
        <v>24.7</v>
      </c>
      <c r="M14" s="6">
        <f>'dane po Vs'!M15</f>
        <v>11</v>
      </c>
      <c r="N14" s="6">
        <f>'dane po Vs'!N15</f>
        <v>3</v>
      </c>
      <c r="O14" s="6">
        <f>'dane po Vs'!O15</f>
        <v>523</v>
      </c>
      <c r="P14" s="7">
        <f>'dane po Vs'!P15</f>
        <v>5.8</v>
      </c>
      <c r="Q14" s="7">
        <f>'dane po Vs'!Q15</f>
        <v>0.5</v>
      </c>
      <c r="R14" s="7">
        <f>'dane po Vs'!R15</f>
        <v>2.67</v>
      </c>
      <c r="S14" s="7">
        <f>'dane po Vs'!S15</f>
        <v>3.36</v>
      </c>
      <c r="T14" s="7">
        <f>'dane po Vs'!T15</f>
        <v>100</v>
      </c>
      <c r="U14" s="7">
        <f>'dane po Vs'!U15</f>
        <v>0.24</v>
      </c>
      <c r="V14" s="6">
        <f>'dane po Vs'!V15</f>
        <v>11.3</v>
      </c>
      <c r="W14" s="6">
        <f>'dane po Vs'!W15</f>
        <v>16.399999999999999</v>
      </c>
      <c r="X14" s="7">
        <f>'dane po Vs'!X15</f>
        <v>132</v>
      </c>
      <c r="Y14" s="10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+(W14-$W$30)^2+(X14-$X$30)^2)^(0.5)</f>
        <v>9189.1044848069942</v>
      </c>
      <c r="Z14" s="10">
        <f>1-(Y14/$AF$2)</f>
        <v>0.24648557462321519</v>
      </c>
      <c r="AA14" s="7" t="str">
        <f>A14</f>
        <v>Holandia</v>
      </c>
      <c r="AB14" s="11">
        <f>Z14</f>
        <v>0.24648557462321519</v>
      </c>
      <c r="AC14" s="7">
        <f>Z14</f>
        <v>0.24648557462321519</v>
      </c>
      <c r="AD14" s="7" t="s">
        <v>173</v>
      </c>
      <c r="AE14" s="7" t="s">
        <v>173</v>
      </c>
      <c r="AF14" s="7" t="s">
        <v>173</v>
      </c>
    </row>
    <row r="15" spans="1:32" x14ac:dyDescent="0.2">
      <c r="A15" s="7" t="str">
        <f>'dane po Vs'!A16</f>
        <v>Irlandia</v>
      </c>
      <c r="B15" s="7">
        <f>'dane po Vs'!B16</f>
        <v>13</v>
      </c>
      <c r="C15" s="7">
        <f>'dane po Vs'!C16</f>
        <v>11.9</v>
      </c>
      <c r="D15" s="7">
        <f>'dane po Vs'!D16</f>
        <v>6.47</v>
      </c>
      <c r="E15" s="7">
        <f>'dane po Vs'!E16</f>
        <v>2.4</v>
      </c>
      <c r="F15" s="7">
        <f>'dane po Vs'!F16</f>
        <v>253.3</v>
      </c>
      <c r="G15" s="6">
        <f>'dane po Vs'!G16</f>
        <v>71</v>
      </c>
      <c r="H15" s="6">
        <f>'dane po Vs'!H16</f>
        <v>88.6</v>
      </c>
      <c r="I15" s="6">
        <f>'dane po Vs'!I16</f>
        <v>87.4</v>
      </c>
      <c r="J15" s="6">
        <f>'dane po Vs'!J16</f>
        <v>3.8</v>
      </c>
      <c r="K15" s="6">
        <f>'dane po Vs'!K16</f>
        <v>5.0999999999999996</v>
      </c>
      <c r="L15" s="6">
        <f>'dane po Vs'!L16</f>
        <v>8</v>
      </c>
      <c r="M15" s="6">
        <f>'dane po Vs'!M16</f>
        <v>20.8</v>
      </c>
      <c r="N15" s="6">
        <f>'dane po Vs'!N16</f>
        <v>5</v>
      </c>
      <c r="O15" s="6">
        <f>'dane po Vs'!O16</f>
        <v>655.77777777777783</v>
      </c>
      <c r="P15" s="7">
        <f>'dane po Vs'!P16</f>
        <v>9.1999999999999993</v>
      </c>
      <c r="Q15" s="7">
        <f>'dane po Vs'!Q16</f>
        <v>13.6</v>
      </c>
      <c r="R15" s="7">
        <f>'dane po Vs'!R16</f>
        <v>1.65</v>
      </c>
      <c r="S15" s="7">
        <f>'dane po Vs'!S16</f>
        <v>1.88</v>
      </c>
      <c r="T15" s="7">
        <f>'dane po Vs'!T16</f>
        <v>94</v>
      </c>
      <c r="U15" s="7">
        <f>'dane po Vs'!U16</f>
        <v>0.05</v>
      </c>
      <c r="V15" s="6">
        <f>'dane po Vs'!V16</f>
        <v>20.2</v>
      </c>
      <c r="W15" s="6">
        <f>'dane po Vs'!W16</f>
        <v>26</v>
      </c>
      <c r="X15" s="7">
        <f>'dane po Vs'!X16</f>
        <v>24.3</v>
      </c>
      <c r="Y15" s="10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+(W15-$W$30)^2+(X15-$X$30)^2)^(0.5)</f>
        <v>9283.7556111039976</v>
      </c>
      <c r="Z15" s="10">
        <f>1-(Y15/$AF$2)</f>
        <v>0.23872410133048338</v>
      </c>
      <c r="AA15" s="7" t="str">
        <f>A15</f>
        <v>Irlandia</v>
      </c>
      <c r="AB15" s="11">
        <f>Z15</f>
        <v>0.23872410133048338</v>
      </c>
      <c r="AC15" s="7">
        <f>Z15</f>
        <v>0.23872410133048338</v>
      </c>
      <c r="AD15" s="7" t="s">
        <v>173</v>
      </c>
      <c r="AE15" s="7" t="s">
        <v>173</v>
      </c>
      <c r="AF15" s="7" t="s">
        <v>173</v>
      </c>
    </row>
    <row r="16" spans="1:32" x14ac:dyDescent="0.2">
      <c r="A16" s="7" t="str">
        <f>'dane po Vs'!A17</f>
        <v>Litwa</v>
      </c>
      <c r="B16" s="7">
        <f>'dane po Vs'!B17</f>
        <v>12</v>
      </c>
      <c r="C16" s="7">
        <f>'dane po Vs'!C17</f>
        <v>37.9</v>
      </c>
      <c r="D16" s="7">
        <f>'dane po Vs'!D17</f>
        <v>377</v>
      </c>
      <c r="E16" s="7">
        <f>'dane po Vs'!E17</f>
        <v>2</v>
      </c>
      <c r="F16" s="7">
        <f>'dane po Vs'!F17</f>
        <v>123.5</v>
      </c>
      <c r="G16" s="6">
        <f>'dane po Vs'!G17</f>
        <v>81</v>
      </c>
      <c r="H16" s="6">
        <f>'dane po Vs'!H17</f>
        <v>78.400000000000006</v>
      </c>
      <c r="I16" s="6">
        <f>'dane po Vs'!I17</f>
        <v>104.5</v>
      </c>
      <c r="J16" s="6">
        <f>'dane po Vs'!J17</f>
        <v>6.3</v>
      </c>
      <c r="K16" s="6">
        <f>'dane po Vs'!K17</f>
        <v>8.6</v>
      </c>
      <c r="L16" s="6">
        <f>'dane po Vs'!L17</f>
        <v>15.4</v>
      </c>
      <c r="M16" s="6">
        <f>'dane po Vs'!M17</f>
        <v>15</v>
      </c>
      <c r="N16" s="6">
        <f>'dane po Vs'!N17</f>
        <v>1</v>
      </c>
      <c r="O16" s="6">
        <f>'dane po Vs'!O17</f>
        <v>448</v>
      </c>
      <c r="P16" s="7">
        <f>'dane po Vs'!P17</f>
        <v>25.8</v>
      </c>
      <c r="Q16" s="7">
        <f>'dane po Vs'!Q17</f>
        <v>13.1</v>
      </c>
      <c r="R16" s="7">
        <f>'dane po Vs'!R17</f>
        <v>7.11</v>
      </c>
      <c r="S16" s="7">
        <f>'dane po Vs'!S17</f>
        <v>1.85</v>
      </c>
      <c r="T16" s="7">
        <f>'dane po Vs'!T17</f>
        <v>66</v>
      </c>
      <c r="U16" s="7">
        <f>'dane po Vs'!U17</f>
        <v>0.18</v>
      </c>
      <c r="V16" s="6">
        <f>'dane po Vs'!V17</f>
        <v>16.3</v>
      </c>
      <c r="W16" s="6">
        <f>'dane po Vs'!W17</f>
        <v>29.3</v>
      </c>
      <c r="X16" s="7">
        <f>'dane po Vs'!X17</f>
        <v>42.4</v>
      </c>
      <c r="Y16" s="10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+(W16-$W$30)^2+(X16-$X$30)^2)^(0.5)</f>
        <v>8907.1920799205855</v>
      </c>
      <c r="Z16" s="10">
        <f>1-(Y16/$AF$2)</f>
        <v>0.26960263288779229</v>
      </c>
      <c r="AA16" s="7" t="str">
        <f>A16</f>
        <v>Litwa</v>
      </c>
      <c r="AB16" s="11">
        <f>Z16</f>
        <v>0.26960263288779229</v>
      </c>
      <c r="AC16" s="7">
        <f>Z16</f>
        <v>0.26960263288779229</v>
      </c>
      <c r="AD16" s="7" t="s">
        <v>173</v>
      </c>
      <c r="AE16" s="7" t="s">
        <v>173</v>
      </c>
      <c r="AF16" s="7" t="s">
        <v>173</v>
      </c>
    </row>
    <row r="17" spans="1:32" x14ac:dyDescent="0.2">
      <c r="A17" s="7" t="str">
        <f>'dane po Vs'!A18</f>
        <v>Luksemburg</v>
      </c>
      <c r="B17" s="7">
        <f>'dane po Vs'!B18</f>
        <v>27</v>
      </c>
      <c r="C17" s="7">
        <f>'dane po Vs'!C18</f>
        <v>33.9</v>
      </c>
      <c r="D17" s="7">
        <f>'dane po Vs'!D18</f>
        <v>2</v>
      </c>
      <c r="E17" s="7">
        <f>'dane po Vs'!E18</f>
        <v>0.3</v>
      </c>
      <c r="F17" s="7">
        <f>'dane po Vs'!F18</f>
        <v>123.5</v>
      </c>
      <c r="G17" s="6">
        <f>'dane po Vs'!G18</f>
        <v>72</v>
      </c>
      <c r="H17" s="6">
        <f>'dane po Vs'!H18</f>
        <v>95.9</v>
      </c>
      <c r="I17" s="6">
        <f>'dane po Vs'!I18</f>
        <v>96.1</v>
      </c>
      <c r="J17" s="6">
        <f>'dane po Vs'!J18</f>
        <v>2.2000000000000002</v>
      </c>
      <c r="K17" s="6">
        <f>'dane po Vs'!K18</f>
        <v>3.5</v>
      </c>
      <c r="L17" s="6">
        <f>'dane po Vs'!L18</f>
        <v>20.100000000000001</v>
      </c>
      <c r="M17" s="6">
        <f>'dane po Vs'!M18</f>
        <v>23.9</v>
      </c>
      <c r="N17" s="6">
        <f>'dane po Vs'!N18</f>
        <v>4</v>
      </c>
      <c r="O17" s="6">
        <f>'dane po Vs'!O18</f>
        <v>607</v>
      </c>
      <c r="P17" s="7">
        <f>'dane po Vs'!P18</f>
        <v>5</v>
      </c>
      <c r="Q17" s="7">
        <f>'dane po Vs'!Q18</f>
        <v>1.8</v>
      </c>
      <c r="R17" s="7">
        <f>'dane po Vs'!R18</f>
        <v>3.21</v>
      </c>
      <c r="S17" s="7">
        <f>'dane po Vs'!S18</f>
        <v>1.82</v>
      </c>
      <c r="T17" s="7">
        <f>'dane po Vs'!T18</f>
        <v>125</v>
      </c>
      <c r="U17" s="7">
        <f>'dane po Vs'!U18</f>
        <v>0.38</v>
      </c>
      <c r="V17" s="6">
        <f>'dane po Vs'!V18</f>
        <v>16.600000000000001</v>
      </c>
      <c r="W17" s="6">
        <f>'dane po Vs'!W18</f>
        <v>18.5</v>
      </c>
      <c r="X17" s="7">
        <f>'dane po Vs'!X18</f>
        <v>9.64</v>
      </c>
      <c r="Y17" s="10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+(W17-$W$30)^2+(X17-$X$30)^2)^(0.5)</f>
        <v>9288.1057254695388</v>
      </c>
      <c r="Z17" s="10">
        <f>1-(Y17/$AF$2)</f>
        <v>0.23836738823271697</v>
      </c>
      <c r="AA17" s="7" t="str">
        <f>A17</f>
        <v>Luksemburg</v>
      </c>
      <c r="AB17" s="11">
        <f>Z17</f>
        <v>0.23836738823271697</v>
      </c>
      <c r="AC17" s="7">
        <f>Z17</f>
        <v>0.23836738823271697</v>
      </c>
      <c r="AD17" s="7" t="s">
        <v>173</v>
      </c>
      <c r="AE17" s="7" t="s">
        <v>173</v>
      </c>
      <c r="AF17" s="7" t="s">
        <v>173</v>
      </c>
    </row>
    <row r="18" spans="1:32" x14ac:dyDescent="0.2">
      <c r="A18" s="7" t="str">
        <f>'dane po Vs'!A19</f>
        <v>Łotwa</v>
      </c>
      <c r="B18" s="7">
        <f>'dane po Vs'!B19</f>
        <v>12</v>
      </c>
      <c r="C18" s="7">
        <f>'dane po Vs'!C19</f>
        <v>53.9</v>
      </c>
      <c r="D18" s="7">
        <f>'dane po Vs'!D19</f>
        <v>549.4</v>
      </c>
      <c r="E18" s="7">
        <f>'dane po Vs'!E19</f>
        <v>2.2000000000000002</v>
      </c>
      <c r="F18" s="7">
        <f>'dane po Vs'!F19</f>
        <v>141.4</v>
      </c>
      <c r="G18" s="6">
        <f>'dane po Vs'!G19</f>
        <v>1</v>
      </c>
      <c r="H18" s="6">
        <f>'dane po Vs'!H19</f>
        <v>51.2</v>
      </c>
      <c r="I18" s="6">
        <f>'dane po Vs'!I19</f>
        <v>86.6</v>
      </c>
      <c r="J18" s="6">
        <f>'dane po Vs'!J19</f>
        <v>1.9</v>
      </c>
      <c r="K18" s="6">
        <f>'dane po Vs'!K19</f>
        <v>11.8</v>
      </c>
      <c r="L18" s="6">
        <f>'dane po Vs'!L19</f>
        <v>14.6</v>
      </c>
      <c r="M18" s="6">
        <f>'dane po Vs'!M19</f>
        <v>21.5</v>
      </c>
      <c r="N18" s="6">
        <f>'dane po Vs'!N19</f>
        <v>2</v>
      </c>
      <c r="O18" s="6">
        <f>'dane po Vs'!O19</f>
        <v>404</v>
      </c>
      <c r="P18" s="7">
        <f>'dane po Vs'!P19</f>
        <v>37.6</v>
      </c>
      <c r="Q18" s="7">
        <f>'dane po Vs'!Q19</f>
        <v>28.1</v>
      </c>
      <c r="R18" s="7">
        <f>'dane po Vs'!R19</f>
        <v>12.29</v>
      </c>
      <c r="S18" s="7">
        <f>'dane po Vs'!S19</f>
        <v>3.66</v>
      </c>
      <c r="T18" s="7">
        <f>'dane po Vs'!T19</f>
        <v>65</v>
      </c>
      <c r="U18" s="7">
        <f>'dane po Vs'!U19</f>
        <v>0.16</v>
      </c>
      <c r="V18" s="6">
        <f>'dane po Vs'!V19</f>
        <v>16.3</v>
      </c>
      <c r="W18" s="6">
        <f>'dane po Vs'!W19</f>
        <v>30.9</v>
      </c>
      <c r="X18" s="7">
        <f>'dane po Vs'!X19</f>
        <v>29.7</v>
      </c>
      <c r="Y18" s="10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+(W18-$W$30)^2+(X18-$X$30)^2)^(0.5)</f>
        <v>8733.6717119147543</v>
      </c>
      <c r="Z18" s="10">
        <f>1-(Y18/$AF$2)</f>
        <v>0.2838314514419028</v>
      </c>
      <c r="AA18" s="7" t="str">
        <f>A18</f>
        <v>Łotwa</v>
      </c>
      <c r="AB18" s="11">
        <f>Z18</f>
        <v>0.2838314514419028</v>
      </c>
      <c r="AC18" s="7">
        <f>Z18</f>
        <v>0.2838314514419028</v>
      </c>
      <c r="AD18" s="7" t="s">
        <v>173</v>
      </c>
      <c r="AE18" s="7" t="s">
        <v>173</v>
      </c>
      <c r="AF18" s="7" t="s">
        <v>173</v>
      </c>
    </row>
    <row r="19" spans="1:32" x14ac:dyDescent="0.2">
      <c r="A19" s="7" t="str">
        <f>'dane po Vs'!A20</f>
        <v>Malta</v>
      </c>
      <c r="B19" s="7">
        <f>'dane po Vs'!B20</f>
        <v>13</v>
      </c>
      <c r="C19" s="7">
        <f>'dane po Vs'!C20</f>
        <v>5.2</v>
      </c>
      <c r="D19" s="7">
        <f>'dane po Vs'!D20</f>
        <v>0</v>
      </c>
      <c r="E19" s="7">
        <f>'dane po Vs'!E20</f>
        <v>1.3</v>
      </c>
      <c r="F19" s="7">
        <f>'dane po Vs'!F20</f>
        <v>92.2</v>
      </c>
      <c r="G19" s="6">
        <f>'dane po Vs'!G20</f>
        <v>231.76190476190473</v>
      </c>
      <c r="H19" s="6">
        <f>'dane po Vs'!H20</f>
        <v>97.3</v>
      </c>
      <c r="I19" s="6">
        <f>'dane po Vs'!I20</f>
        <v>72.5</v>
      </c>
      <c r="J19" s="6">
        <f>'dane po Vs'!J20</f>
        <v>7.5</v>
      </c>
      <c r="K19" s="6">
        <f>'dane po Vs'!K20</f>
        <v>0.8</v>
      </c>
      <c r="L19" s="6">
        <f>'dane po Vs'!L20</f>
        <v>24.8</v>
      </c>
      <c r="M19" s="6">
        <f>'dane po Vs'!M20</f>
        <v>14</v>
      </c>
      <c r="N19" s="6">
        <f>'dane po Vs'!N20</f>
        <v>30</v>
      </c>
      <c r="O19" s="6">
        <f>'dane po Vs'!O20</f>
        <v>606</v>
      </c>
      <c r="P19" s="7">
        <f>'dane po Vs'!P20</f>
        <v>5</v>
      </c>
      <c r="Q19" s="7">
        <f>'dane po Vs'!Q20</f>
        <v>0.1</v>
      </c>
      <c r="R19" s="7">
        <f>'dane po Vs'!R20</f>
        <v>0.25</v>
      </c>
      <c r="S19" s="7">
        <f>'dane po Vs'!S20</f>
        <v>2.9</v>
      </c>
      <c r="T19" s="7">
        <f>'dane po Vs'!T20</f>
        <v>59</v>
      </c>
      <c r="U19" s="7">
        <f>'dane po Vs'!U20</f>
        <v>0.13</v>
      </c>
      <c r="V19" s="6">
        <f>'dane po Vs'!V20</f>
        <v>12.6</v>
      </c>
      <c r="W19" s="6">
        <f>'dane po Vs'!W20</f>
        <v>22.4</v>
      </c>
      <c r="X19" s="7">
        <f>'dane po Vs'!X20</f>
        <v>143.91419305977459</v>
      </c>
      <c r="Y19" s="10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+(W19-$W$30)^2+(X19-$X$30)^2)^(0.5)</f>
        <v>9287.4008395243418</v>
      </c>
      <c r="Z19" s="10">
        <f>1-(Y19/$AF$2)</f>
        <v>0.23842518948297264</v>
      </c>
      <c r="AA19" s="7" t="str">
        <f>A19</f>
        <v>Malta</v>
      </c>
      <c r="AB19" s="11">
        <f>Z19</f>
        <v>0.23842518948297264</v>
      </c>
      <c r="AC19" s="7">
        <f>Z19</f>
        <v>0.23842518948297264</v>
      </c>
      <c r="AD19" s="7" t="s">
        <v>173</v>
      </c>
      <c r="AE19" s="7" t="s">
        <v>173</v>
      </c>
      <c r="AF19" s="7" t="s">
        <v>173</v>
      </c>
    </row>
    <row r="20" spans="1:32" x14ac:dyDescent="0.2">
      <c r="A20" s="7" t="str">
        <f>'dane po Vs'!A21</f>
        <v>Niemcy</v>
      </c>
      <c r="B20" s="7">
        <f>'dane po Vs'!B21</f>
        <v>15</v>
      </c>
      <c r="C20" s="7">
        <f>'dane po Vs'!C21</f>
        <v>33.799999999999997</v>
      </c>
      <c r="D20" s="7">
        <f>'dane po Vs'!D21</f>
        <v>9264</v>
      </c>
      <c r="E20" s="7">
        <f>'dane po Vs'!E21</f>
        <v>1.8</v>
      </c>
      <c r="F20" s="7">
        <f>'dane po Vs'!F21</f>
        <v>131.9</v>
      </c>
      <c r="G20" s="6">
        <f>'dane po Vs'!G21</f>
        <v>869</v>
      </c>
      <c r="H20" s="6">
        <f>'dane po Vs'!H21</f>
        <v>61.9</v>
      </c>
      <c r="I20" s="6">
        <f>'dane po Vs'!I21</f>
        <v>96.2</v>
      </c>
      <c r="J20" s="6">
        <f>'dane po Vs'!J21</f>
        <v>4.3</v>
      </c>
      <c r="K20" s="6">
        <f>'dane po Vs'!K21</f>
        <v>2.7</v>
      </c>
      <c r="L20" s="6">
        <f>'dane po Vs'!L21</f>
        <v>25.8</v>
      </c>
      <c r="M20" s="6">
        <f>'dane po Vs'!M21</f>
        <v>16</v>
      </c>
      <c r="N20" s="6">
        <f>'dane po Vs'!N21</f>
        <v>-2</v>
      </c>
      <c r="O20" s="6">
        <f>'dane po Vs'!O21</f>
        <v>632</v>
      </c>
      <c r="P20" s="7">
        <f>'dane po Vs'!P21</f>
        <v>14.6</v>
      </c>
      <c r="Q20" s="7">
        <f>'dane po Vs'!Q21</f>
        <v>28</v>
      </c>
      <c r="R20" s="7">
        <f>'dane po Vs'!R21</f>
        <v>6.34</v>
      </c>
      <c r="S20" s="7">
        <f>'dane po Vs'!S21</f>
        <v>1.91</v>
      </c>
      <c r="T20" s="7">
        <f>'dane po Vs'!T21</f>
        <v>132</v>
      </c>
      <c r="U20" s="7">
        <f>'dane po Vs'!U21</f>
        <v>0.41</v>
      </c>
      <c r="V20" s="6">
        <f>'dane po Vs'!V21</f>
        <v>7.2</v>
      </c>
      <c r="W20" s="6">
        <f>'dane po Vs'!W21</f>
        <v>20</v>
      </c>
      <c r="X20" s="7">
        <f>'dane po Vs'!X21</f>
        <v>514</v>
      </c>
      <c r="Y20" s="10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+(W20-$W$30)^2+(X20-$X$30)^2)^(0.5)</f>
        <v>988.96651004975899</v>
      </c>
      <c r="Z20" s="10">
        <f>1-(Y20/$AF$2)</f>
        <v>0.91890390050857274</v>
      </c>
      <c r="AA20" s="7" t="str">
        <f>A20</f>
        <v>Niemcy</v>
      </c>
      <c r="AB20" s="11">
        <f>Z20</f>
        <v>0.91890390050857274</v>
      </c>
      <c r="AC20" s="7">
        <f>Z20</f>
        <v>0.91890390050857274</v>
      </c>
      <c r="AD20" s="7" t="s">
        <v>173</v>
      </c>
      <c r="AE20" s="7" t="s">
        <v>173</v>
      </c>
      <c r="AF20" s="7" t="s">
        <v>173</v>
      </c>
    </row>
    <row r="21" spans="1:32" x14ac:dyDescent="0.2">
      <c r="A21" s="7" t="str">
        <f>'dane po Vs'!A22</f>
        <v>Polska</v>
      </c>
      <c r="B21" s="7">
        <f>'dane po Vs'!B22</f>
        <v>20</v>
      </c>
      <c r="C21" s="7">
        <f>'dane po Vs'!C22</f>
        <v>35.700000000000003</v>
      </c>
      <c r="D21" s="7">
        <f>'dane po Vs'!D22</f>
        <v>1607.5</v>
      </c>
      <c r="E21" s="7">
        <f>'dane po Vs'!E22</f>
        <v>1.7</v>
      </c>
      <c r="F21" s="7">
        <f>'dane po Vs'!F22</f>
        <v>143</v>
      </c>
      <c r="G21" s="6">
        <f>'dane po Vs'!G22</f>
        <v>231.76190476190473</v>
      </c>
      <c r="H21" s="6">
        <f>'dane po Vs'!H22</f>
        <v>29.2</v>
      </c>
      <c r="I21" s="6">
        <f>'dane po Vs'!I22</f>
        <v>91.4</v>
      </c>
      <c r="J21" s="6">
        <f>'dane po Vs'!J22</f>
        <v>18.2</v>
      </c>
      <c r="K21" s="6">
        <f>'dane po Vs'!K22</f>
        <v>5.8</v>
      </c>
      <c r="L21" s="6">
        <f>'dane po Vs'!L22</f>
        <v>12.4</v>
      </c>
      <c r="M21" s="6">
        <f>'dane po Vs'!M22</f>
        <v>16.899999999999999</v>
      </c>
      <c r="N21" s="6">
        <f>'dane po Vs'!N22</f>
        <v>5.333333333333333</v>
      </c>
      <c r="O21" s="6">
        <f>'dane po Vs'!O22</f>
        <v>286</v>
      </c>
      <c r="P21" s="7">
        <f>'dane po Vs'!P22</f>
        <v>11.7</v>
      </c>
      <c r="Q21" s="7">
        <f>'dane po Vs'!Q22</f>
        <v>58.4</v>
      </c>
      <c r="R21" s="7">
        <f>'dane po Vs'!R22</f>
        <v>4.03</v>
      </c>
      <c r="S21" s="7">
        <f>'dane po Vs'!S22</f>
        <v>2.66</v>
      </c>
      <c r="T21" s="7">
        <f>'dane po Vs'!T22</f>
        <v>44</v>
      </c>
      <c r="U21" s="7">
        <f>'dane po Vs'!U22</f>
        <v>0.24</v>
      </c>
      <c r="V21" s="6">
        <f>'dane po Vs'!V22</f>
        <v>20.8</v>
      </c>
      <c r="W21" s="6">
        <f>'dane po Vs'!W22</f>
        <v>23.4</v>
      </c>
      <c r="X21" s="7">
        <f>'dane po Vs'!X22</f>
        <v>491.7</v>
      </c>
      <c r="Y21" s="10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+(W21-$W$30)^2+(X21-$X$30)^2)^(0.5)</f>
        <v>7664.3451922289687</v>
      </c>
      <c r="Z21" s="10">
        <f>1-(Y21/$AF$2)</f>
        <v>0.37151714043949791</v>
      </c>
      <c r="AA21" s="7" t="str">
        <f>A21</f>
        <v>Polska</v>
      </c>
      <c r="AB21" s="11">
        <f>Z21</f>
        <v>0.37151714043949791</v>
      </c>
      <c r="AC21" s="7">
        <f>Z21</f>
        <v>0.37151714043949791</v>
      </c>
      <c r="AD21" s="7" t="s">
        <v>173</v>
      </c>
      <c r="AE21" s="7" t="s">
        <v>173</v>
      </c>
      <c r="AF21" s="7" t="s">
        <v>173</v>
      </c>
    </row>
    <row r="22" spans="1:32" x14ac:dyDescent="0.2">
      <c r="A22" s="7" t="str">
        <f>'dane po Vs'!A23</f>
        <v>Portugalia</v>
      </c>
      <c r="B22" s="7">
        <f>'dane po Vs'!B23</f>
        <v>21</v>
      </c>
      <c r="C22" s="7">
        <f>'dane po Vs'!C23</f>
        <v>33.5</v>
      </c>
      <c r="D22" s="7">
        <f>'dane po Vs'!D23</f>
        <v>1070.1099999999999</v>
      </c>
      <c r="E22" s="7">
        <f>'dane po Vs'!E23</f>
        <v>1.4</v>
      </c>
      <c r="F22" s="7">
        <f>'dane po Vs'!F23</f>
        <v>132.80000000000001</v>
      </c>
      <c r="G22" s="6">
        <f>'dane po Vs'!G23</f>
        <v>187</v>
      </c>
      <c r="H22" s="6">
        <f>'dane po Vs'!H23</f>
        <v>77.3</v>
      </c>
      <c r="I22" s="6">
        <f>'dane po Vs'!I23</f>
        <v>87.3</v>
      </c>
      <c r="J22" s="6">
        <f>'dane po Vs'!J23</f>
        <v>4.8</v>
      </c>
      <c r="K22" s="6">
        <f>'dane po Vs'!K23</f>
        <v>5.6</v>
      </c>
      <c r="L22" s="6">
        <f>'dane po Vs'!L23</f>
        <v>23</v>
      </c>
      <c r="M22" s="6">
        <f>'dane po Vs'!M23</f>
        <v>15</v>
      </c>
      <c r="N22" s="6">
        <f>'dane po Vs'!N23</f>
        <v>5</v>
      </c>
      <c r="O22" s="6">
        <f>'dane po Vs'!O23</f>
        <v>460</v>
      </c>
      <c r="P22" s="7">
        <f>'dane po Vs'!P23</f>
        <v>28</v>
      </c>
      <c r="Q22" s="7">
        <f>'dane po Vs'!Q23</f>
        <v>78.099999999999994</v>
      </c>
      <c r="R22" s="7">
        <f>'dane po Vs'!R23</f>
        <v>6.52</v>
      </c>
      <c r="S22" s="7">
        <f>'dane po Vs'!S23</f>
        <v>2.41</v>
      </c>
      <c r="T22" s="7">
        <f>'dane po Vs'!T23</f>
        <v>92</v>
      </c>
      <c r="U22" s="7">
        <f>'dane po Vs'!U23</f>
        <v>0.08</v>
      </c>
      <c r="V22" s="6">
        <f>'dane po Vs'!V23</f>
        <v>32</v>
      </c>
      <c r="W22" s="6">
        <f>'dane po Vs'!W23</f>
        <v>26.6</v>
      </c>
      <c r="X22" s="7">
        <f>'dane po Vs'!X23</f>
        <v>99.6</v>
      </c>
      <c r="Y22" s="10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+(W22-$W$30)^2+(X22-$X$30)^2)^(0.5)</f>
        <v>8212.7193374545568</v>
      </c>
      <c r="Z22" s="10">
        <f>1-(Y22/$AF$2)</f>
        <v>0.32654999161511233</v>
      </c>
      <c r="AA22" s="7" t="str">
        <f>A22</f>
        <v>Portugalia</v>
      </c>
      <c r="AB22" s="11">
        <f>Z22</f>
        <v>0.32654999161511233</v>
      </c>
      <c r="AC22" s="7">
        <f>Z22</f>
        <v>0.32654999161511233</v>
      </c>
      <c r="AD22" s="7" t="s">
        <v>173</v>
      </c>
      <c r="AE22" s="7" t="s">
        <v>173</v>
      </c>
      <c r="AF22" s="7" t="s">
        <v>173</v>
      </c>
    </row>
    <row r="23" spans="1:32" x14ac:dyDescent="0.2">
      <c r="A23" s="7" t="str">
        <f>'dane po Vs'!A24</f>
        <v>Rumunia</v>
      </c>
      <c r="B23" s="7">
        <f>'dane po Vs'!B24</f>
        <v>23</v>
      </c>
      <c r="C23" s="7">
        <f>'dane po Vs'!C24</f>
        <v>32.6</v>
      </c>
      <c r="D23" s="7">
        <f>'dane po Vs'!D24</f>
        <v>538.9</v>
      </c>
      <c r="E23" s="7">
        <f>'dane po Vs'!E24</f>
        <v>1.5</v>
      </c>
      <c r="F23" s="7">
        <f>'dane po Vs'!F24</f>
        <v>55.7</v>
      </c>
      <c r="G23" s="6">
        <f>'dane po Vs'!G24</f>
        <v>185</v>
      </c>
      <c r="H23" s="6">
        <f>'dane po Vs'!H24</f>
        <v>17.100000000000001</v>
      </c>
      <c r="I23" s="6">
        <f>'dane po Vs'!I24</f>
        <v>91.3</v>
      </c>
      <c r="J23" s="6">
        <f>'dane po Vs'!J24</f>
        <v>7.7</v>
      </c>
      <c r="K23" s="6">
        <f>'dane po Vs'!K24</f>
        <v>7.6</v>
      </c>
      <c r="L23" s="6">
        <f>'dane po Vs'!L24</f>
        <v>22.2</v>
      </c>
      <c r="M23" s="6">
        <f>'dane po Vs'!M24</f>
        <v>27.2</v>
      </c>
      <c r="N23" s="6">
        <f>'dane po Vs'!N24</f>
        <v>-1</v>
      </c>
      <c r="O23" s="6">
        <f>'dane po Vs'!O24</f>
        <v>247</v>
      </c>
      <c r="P23" s="7">
        <f>'dane po Vs'!P24</f>
        <v>24.8</v>
      </c>
      <c r="Q23" s="7">
        <f>'dane po Vs'!Q24</f>
        <v>28.9</v>
      </c>
      <c r="R23" s="7">
        <f>'dane po Vs'!R24</f>
        <v>1.77</v>
      </c>
      <c r="S23" s="7">
        <f>'dane po Vs'!S24</f>
        <v>2.4300000000000002</v>
      </c>
      <c r="T23" s="7">
        <f>'dane po Vs'!T24</f>
        <v>71</v>
      </c>
      <c r="U23" s="7">
        <f>'dane po Vs'!U24</f>
        <v>0.19</v>
      </c>
      <c r="V23" s="6">
        <f>'dane po Vs'!V24</f>
        <v>21.7</v>
      </c>
      <c r="W23" s="6">
        <f>'dane po Vs'!W24</f>
        <v>37.4</v>
      </c>
      <c r="X23" s="7">
        <f>'dane po Vs'!X24</f>
        <v>155.1</v>
      </c>
      <c r="Y23" s="10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+(W23-$W$30)^2+(X23-$X$30)^2)^(0.5)</f>
        <v>8740.1268974140185</v>
      </c>
      <c r="Z23" s="10">
        <f>1-(Y23/$AF$2)</f>
        <v>0.28330212071112038</v>
      </c>
      <c r="AA23" s="7" t="str">
        <f>A23</f>
        <v>Rumunia</v>
      </c>
      <c r="AB23" s="11">
        <f>Z23</f>
        <v>0.28330212071112038</v>
      </c>
      <c r="AC23" s="7">
        <f>Z23</f>
        <v>0.28330212071112038</v>
      </c>
      <c r="AD23" s="7" t="s">
        <v>173</v>
      </c>
      <c r="AE23" s="7" t="s">
        <v>173</v>
      </c>
      <c r="AF23" s="7" t="s">
        <v>173</v>
      </c>
    </row>
    <row r="24" spans="1:32" x14ac:dyDescent="0.2">
      <c r="A24" s="7" t="str">
        <f>'dane po Vs'!A25</f>
        <v>Słowacja</v>
      </c>
      <c r="B24" s="7">
        <f>'dane po Vs'!B25</f>
        <v>30</v>
      </c>
      <c r="C24" s="7">
        <f>'dane po Vs'!C25</f>
        <v>45.1</v>
      </c>
      <c r="D24" s="7">
        <f>'dane po Vs'!D25</f>
        <v>853.7</v>
      </c>
      <c r="E24" s="7">
        <f>'dane po Vs'!E25</f>
        <v>1.1000000000000001</v>
      </c>
      <c r="F24" s="7">
        <f>'dane po Vs'!F25</f>
        <v>144.4</v>
      </c>
      <c r="G24" s="6">
        <f>'dane po Vs'!G25</f>
        <v>0</v>
      </c>
      <c r="H24" s="6">
        <f>'dane po Vs'!H25</f>
        <v>58.7</v>
      </c>
      <c r="I24" s="6">
        <f>'dane po Vs'!I25</f>
        <v>83.8</v>
      </c>
      <c r="J24" s="6">
        <f>'dane po Vs'!J25</f>
        <v>13.2</v>
      </c>
      <c r="K24" s="6">
        <f>'dane po Vs'!K25</f>
        <v>6.9</v>
      </c>
      <c r="L24" s="6">
        <f>'dane po Vs'!L25</f>
        <v>12.8</v>
      </c>
      <c r="M24" s="6">
        <f>'dane po Vs'!M25</f>
        <v>12.7</v>
      </c>
      <c r="N24" s="6">
        <f>'dane po Vs'!N25</f>
        <v>-5</v>
      </c>
      <c r="O24" s="6">
        <f>'dane po Vs'!O25</f>
        <v>329</v>
      </c>
      <c r="P24" s="7">
        <f>'dane po Vs'!P25</f>
        <v>12.9</v>
      </c>
      <c r="Q24" s="7">
        <f>'dane po Vs'!Q25</f>
        <v>37.4</v>
      </c>
      <c r="R24" s="7">
        <f>'dane po Vs'!R25</f>
        <v>9.4700000000000006</v>
      </c>
      <c r="S24" s="7">
        <f>'dane po Vs'!S25</f>
        <v>1.76</v>
      </c>
      <c r="T24" s="7">
        <f>'dane po Vs'!T25</f>
        <v>61</v>
      </c>
      <c r="U24" s="7">
        <f>'dane po Vs'!U25</f>
        <v>0.33</v>
      </c>
      <c r="V24" s="6">
        <f>'dane po Vs'!V25</f>
        <v>26.5</v>
      </c>
      <c r="W24" s="6">
        <f>'dane po Vs'!W25</f>
        <v>18.399999999999999</v>
      </c>
      <c r="X24" s="7">
        <f>'dane po Vs'!X25</f>
        <v>144.01113543840199</v>
      </c>
      <c r="Y24" s="10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+(W24-$W$30)^2+(X24-$X$30)^2)^(0.5)</f>
        <v>8423.0475813745434</v>
      </c>
      <c r="Z24" s="10">
        <f>1-(Y24/$AF$2)</f>
        <v>0.30930289576154879</v>
      </c>
      <c r="AA24" s="7" t="str">
        <f>A24</f>
        <v>Słowacja</v>
      </c>
      <c r="AB24" s="11">
        <f>Z24</f>
        <v>0.30930289576154879</v>
      </c>
      <c r="AC24" s="7">
        <f>Z24</f>
        <v>0.30930289576154879</v>
      </c>
      <c r="AD24" s="7" t="s">
        <v>173</v>
      </c>
      <c r="AE24" s="7" t="s">
        <v>173</v>
      </c>
      <c r="AF24" s="7" t="s">
        <v>173</v>
      </c>
    </row>
    <row r="25" spans="1:32" x14ac:dyDescent="0.2">
      <c r="A25" s="7" t="str">
        <f>'dane po Vs'!A26</f>
        <v>Słowenia</v>
      </c>
      <c r="B25" s="7">
        <f>'dane po Vs'!B26</f>
        <v>38</v>
      </c>
      <c r="C25" s="7">
        <f>'dane po Vs'!C26</f>
        <v>61.1</v>
      </c>
      <c r="D25" s="7">
        <f>'dane po Vs'!D26</f>
        <v>278</v>
      </c>
      <c r="E25" s="7">
        <f>'dane po Vs'!E26</f>
        <v>0.8</v>
      </c>
      <c r="F25" s="7">
        <f>'dane po Vs'!F26</f>
        <v>165.4</v>
      </c>
      <c r="G25" s="6">
        <f>'dane po Vs'!G26</f>
        <v>5</v>
      </c>
      <c r="H25" s="6">
        <f>'dane po Vs'!H26</f>
        <v>48.8</v>
      </c>
      <c r="I25" s="6">
        <f>'dane po Vs'!I26</f>
        <v>86.3</v>
      </c>
      <c r="J25" s="6">
        <f>'dane po Vs'!J26</f>
        <v>2.6</v>
      </c>
      <c r="K25" s="6">
        <f>'dane po Vs'!K26</f>
        <v>6.3</v>
      </c>
      <c r="L25" s="6">
        <f>'dane po Vs'!L26</f>
        <v>12.9</v>
      </c>
      <c r="M25" s="6">
        <f>'dane po Vs'!M26</f>
        <v>13.3</v>
      </c>
      <c r="N25" s="6">
        <f>'dane po Vs'!N26</f>
        <v>2</v>
      </c>
      <c r="O25" s="6">
        <f>'dane po Vs'!O26</f>
        <v>449</v>
      </c>
      <c r="P25" s="7">
        <f>'dane po Vs'!P26</f>
        <v>21.9</v>
      </c>
      <c r="Q25" s="7">
        <f>'dane po Vs'!Q26</f>
        <v>6.5</v>
      </c>
      <c r="R25" s="7">
        <f>'dane po Vs'!R26</f>
        <v>8.85</v>
      </c>
      <c r="S25" s="7">
        <f>'dane po Vs'!S26</f>
        <v>3.89</v>
      </c>
      <c r="T25" s="7">
        <f>'dane po Vs'!T26</f>
        <v>93</v>
      </c>
      <c r="U25" s="7">
        <f>'dane po Vs'!U26</f>
        <v>0.3</v>
      </c>
      <c r="V25" s="6">
        <f>'dane po Vs'!V26</f>
        <v>16.3</v>
      </c>
      <c r="W25" s="6">
        <f>'dane po Vs'!W26</f>
        <v>19.2</v>
      </c>
      <c r="X25" s="7">
        <f>'dane po Vs'!X26</f>
        <v>23.7</v>
      </c>
      <c r="Y25" s="10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+(W25-$W$30)^2+(X25-$X$30)^2)^(0.5)</f>
        <v>9005.8243300988288</v>
      </c>
      <c r="Z25" s="10">
        <f>1-(Y25/$AF$2)</f>
        <v>0.2615147040325313</v>
      </c>
      <c r="AA25" s="7" t="str">
        <f>A25</f>
        <v>Słowenia</v>
      </c>
      <c r="AB25" s="11">
        <f>Z25</f>
        <v>0.2615147040325313</v>
      </c>
      <c r="AC25" s="7">
        <f>Z25</f>
        <v>0.2615147040325313</v>
      </c>
      <c r="AD25" s="7" t="s">
        <v>173</v>
      </c>
      <c r="AE25" s="7" t="s">
        <v>173</v>
      </c>
      <c r="AF25" s="7" t="s">
        <v>173</v>
      </c>
    </row>
    <row r="26" spans="1:32" x14ac:dyDescent="0.2">
      <c r="A26" s="7" t="str">
        <f>'dane po Vs'!A27</f>
        <v>Szwecja</v>
      </c>
      <c r="B26" s="7">
        <f>'dane po Vs'!B27</f>
        <v>13</v>
      </c>
      <c r="C26" s="7">
        <f>'dane po Vs'!C27</f>
        <v>64.2</v>
      </c>
      <c r="D26" s="7">
        <f>'dane po Vs'!D27</f>
        <v>2245.0300000000002</v>
      </c>
      <c r="E26" s="7">
        <f>'dane po Vs'!E27</f>
        <v>8.9</v>
      </c>
      <c r="F26" s="7">
        <f>'dane po Vs'!F27</f>
        <v>109.1</v>
      </c>
      <c r="G26" s="6">
        <f>'dane po Vs'!G27</f>
        <v>153</v>
      </c>
      <c r="H26" s="6">
        <f>'dane po Vs'!H27</f>
        <v>30</v>
      </c>
      <c r="I26" s="6">
        <f>'dane po Vs'!I27</f>
        <v>83.7</v>
      </c>
      <c r="J26" s="6">
        <f>'dane po Vs'!J27</f>
        <v>2</v>
      </c>
      <c r="K26" s="6">
        <f>'dane po Vs'!K27</f>
        <v>3.9</v>
      </c>
      <c r="L26" s="6">
        <f>'dane po Vs'!L27</f>
        <v>12.6</v>
      </c>
      <c r="M26" s="6">
        <f>'dane po Vs'!M27</f>
        <v>22.6</v>
      </c>
      <c r="N26" s="6">
        <f>'dane po Vs'!N27</f>
        <v>0</v>
      </c>
      <c r="O26" s="6">
        <f>'dane po Vs'!O27</f>
        <v>447</v>
      </c>
      <c r="P26" s="7">
        <f>'dane po Vs'!P27</f>
        <v>53.8</v>
      </c>
      <c r="Q26" s="7">
        <f>'dane po Vs'!Q27</f>
        <v>11.9</v>
      </c>
      <c r="R26" s="7">
        <f>'dane po Vs'!R27</f>
        <v>17.14</v>
      </c>
      <c r="S26" s="7">
        <f>'dane po Vs'!S27</f>
        <v>2.21</v>
      </c>
      <c r="T26" s="7">
        <f>'dane po Vs'!T27</f>
        <v>121</v>
      </c>
      <c r="U26" s="7">
        <f>'dane po Vs'!U27</f>
        <v>0.11</v>
      </c>
      <c r="V26" s="6">
        <f>'dane po Vs'!V27</f>
        <v>20.399999999999999</v>
      </c>
      <c r="W26" s="6">
        <f>'dane po Vs'!W27</f>
        <v>18.600000000000001</v>
      </c>
      <c r="X26" s="7">
        <f>'dane po Vs'!X27</f>
        <v>71.900000000000006</v>
      </c>
      <c r="Y26" s="10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+(W26-$W$30)^2+(X26-$X$30)^2)^(0.5)</f>
        <v>7043.2629040026604</v>
      </c>
      <c r="Z26" s="10">
        <f>1-(Y26/$AF$2)</f>
        <v>0.42244641916282877</v>
      </c>
      <c r="AA26" s="7" t="str">
        <f>A26</f>
        <v>Szwecja</v>
      </c>
      <c r="AB26" s="11">
        <f>Z26</f>
        <v>0.42244641916282877</v>
      </c>
      <c r="AC26" s="7">
        <f>Z26</f>
        <v>0.42244641916282877</v>
      </c>
      <c r="AD26" s="7" t="s">
        <v>173</v>
      </c>
      <c r="AE26" s="7" t="s">
        <v>173</v>
      </c>
      <c r="AF26" s="7" t="s">
        <v>173</v>
      </c>
    </row>
    <row r="27" spans="1:32" x14ac:dyDescent="0.2">
      <c r="A27" s="7" t="str">
        <f>'dane po Vs'!A28</f>
        <v>Węgry</v>
      </c>
      <c r="B27" s="7">
        <f>'dane po Vs'!B28</f>
        <v>21</v>
      </c>
      <c r="C27" s="7">
        <f>'dane po Vs'!C28</f>
        <v>24</v>
      </c>
      <c r="D27" s="7">
        <f>'dane po Vs'!D28</f>
        <v>874.37</v>
      </c>
      <c r="E27" s="7">
        <f>'dane po Vs'!E28</f>
        <v>2.1</v>
      </c>
      <c r="F27" s="7">
        <f>'dane po Vs'!F28</f>
        <v>130.19999999999999</v>
      </c>
      <c r="G27" s="6">
        <f>'dane po Vs'!G28</f>
        <v>702</v>
      </c>
      <c r="H27" s="6">
        <f>'dane po Vs'!H28</f>
        <v>53.3</v>
      </c>
      <c r="I27" s="6">
        <f>'dane po Vs'!I28</f>
        <v>79.599999999999994</v>
      </c>
      <c r="J27" s="6">
        <f>'dane po Vs'!J28</f>
        <v>2.4</v>
      </c>
      <c r="K27" s="6">
        <f>'dane po Vs'!K28</f>
        <v>7.1</v>
      </c>
      <c r="L27" s="6">
        <f>'dane po Vs'!L28</f>
        <v>13.7</v>
      </c>
      <c r="M27" s="6">
        <f>'dane po Vs'!M28</f>
        <v>12.7</v>
      </c>
      <c r="N27" s="6">
        <f>'dane po Vs'!N28</f>
        <v>-1</v>
      </c>
      <c r="O27" s="6">
        <f>'dane po Vs'!O28</f>
        <v>377</v>
      </c>
      <c r="P27" s="7">
        <f>'dane po Vs'!P28</f>
        <v>14.4</v>
      </c>
      <c r="Q27" s="7">
        <f>'dane po Vs'!Q28</f>
        <v>88.4</v>
      </c>
      <c r="R27" s="7">
        <f>'dane po Vs'!R28</f>
        <v>2.4300000000000002</v>
      </c>
      <c r="S27" s="7">
        <f>'dane po Vs'!S28</f>
        <v>2.67</v>
      </c>
      <c r="T27" s="7">
        <f>'dane po Vs'!T28</f>
        <v>73</v>
      </c>
      <c r="U27" s="7">
        <f>'dane po Vs'!U28</f>
        <v>0.18</v>
      </c>
      <c r="V27" s="6">
        <f>'dane po Vs'!V28</f>
        <v>17.3</v>
      </c>
      <c r="W27" s="6">
        <f>'dane po Vs'!W28</f>
        <v>28.2</v>
      </c>
      <c r="X27" s="7">
        <f>'dane po Vs'!X28</f>
        <v>144.12425003756678</v>
      </c>
      <c r="Y27" s="10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+(W27-$W$30)^2+(X27-$X$30)^2)^(0.5)</f>
        <v>8431.2643565191484</v>
      </c>
      <c r="Z27" s="10">
        <f>1-(Y27/$AF$2)</f>
        <v>0.30862911317350938</v>
      </c>
      <c r="AA27" s="7" t="str">
        <f>A27</f>
        <v>Węgry</v>
      </c>
      <c r="AB27" s="11">
        <f>Z27</f>
        <v>0.30862911317350938</v>
      </c>
      <c r="AC27" s="7">
        <f>Z27</f>
        <v>0.30862911317350938</v>
      </c>
      <c r="AD27" s="7" t="s">
        <v>173</v>
      </c>
      <c r="AE27" s="7" t="s">
        <v>173</v>
      </c>
      <c r="AF27" s="7" t="s">
        <v>173</v>
      </c>
    </row>
    <row r="28" spans="1:32" x14ac:dyDescent="0.2">
      <c r="A28" s="7" t="str">
        <f>'dane po Vs'!A29</f>
        <v>Wielka Brytania</v>
      </c>
      <c r="B28" s="7">
        <f>'dane po Vs'!B29</f>
        <v>9</v>
      </c>
      <c r="C28" s="7">
        <f>'dane po Vs'!C29</f>
        <v>11.8</v>
      </c>
      <c r="D28" s="7">
        <f>'dane po Vs'!D29</f>
        <v>290</v>
      </c>
      <c r="E28" s="7">
        <f>'dane po Vs'!E29</f>
        <v>1.6</v>
      </c>
      <c r="F28" s="7">
        <f>'dane po Vs'!F29</f>
        <v>164.7</v>
      </c>
      <c r="G28" s="6">
        <f>'dane po Vs'!G29</f>
        <v>231.76190476190473</v>
      </c>
      <c r="H28" s="6">
        <f>'dane po Vs'!H29</f>
        <v>37.299999999999997</v>
      </c>
      <c r="I28" s="6">
        <f>'dane po Vs'!I29</f>
        <v>88.2</v>
      </c>
      <c r="J28" s="6">
        <f>'dane po Vs'!J29</f>
        <v>3.6</v>
      </c>
      <c r="K28" s="6">
        <f>'dane po Vs'!K29</f>
        <v>2.2000000000000002</v>
      </c>
      <c r="L28" s="6">
        <f>'dane po Vs'!L29</f>
        <v>16.5</v>
      </c>
      <c r="M28" s="6">
        <f>'dane po Vs'!M29</f>
        <v>9</v>
      </c>
      <c r="N28" s="6">
        <f>'dane po Vs'!N29</f>
        <v>-0.54545454545454541</v>
      </c>
      <c r="O28" s="6">
        <f>'dane po Vs'!O29</f>
        <v>483</v>
      </c>
      <c r="P28" s="7">
        <f>'dane po Vs'!P29</f>
        <v>8.5</v>
      </c>
      <c r="Q28" s="7">
        <f>'dane po Vs'!Q29</f>
        <v>112</v>
      </c>
      <c r="R28" s="7">
        <f>'dane po Vs'!R29</f>
        <v>2.89</v>
      </c>
      <c r="S28" s="7">
        <f>'dane po Vs'!S29</f>
        <v>2.4500000000000002</v>
      </c>
      <c r="T28" s="7">
        <f>'dane po Vs'!T29</f>
        <v>113</v>
      </c>
      <c r="U28" s="7">
        <f>'dane po Vs'!U29</f>
        <v>0.11</v>
      </c>
      <c r="V28" s="6">
        <f>'dane po Vs'!V29</f>
        <v>14.6</v>
      </c>
      <c r="W28" s="6">
        <f>'dane po Vs'!W29</f>
        <v>23.5</v>
      </c>
      <c r="X28" s="7">
        <f>'dane po Vs'!X29</f>
        <v>335.1</v>
      </c>
      <c r="Y28" s="10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+(W28-$W$30)^2+(X28-$X$30)^2)^(0.5)</f>
        <v>8983.9390498970406</v>
      </c>
      <c r="Z28" s="10">
        <f>1-(Y28/$AF$2)</f>
        <v>0.26330931572322713</v>
      </c>
      <c r="AA28" s="7" t="str">
        <f>A28</f>
        <v>Wielka Brytania</v>
      </c>
      <c r="AB28" s="11">
        <f>Z28</f>
        <v>0.26330931572322713</v>
      </c>
      <c r="AC28" s="7">
        <f>Z28</f>
        <v>0.26330931572322713</v>
      </c>
      <c r="AD28" s="7" t="s">
        <v>173</v>
      </c>
      <c r="AE28" s="7" t="s">
        <v>173</v>
      </c>
      <c r="AF28" s="7" t="s">
        <v>173</v>
      </c>
    </row>
    <row r="29" spans="1:32" x14ac:dyDescent="0.2">
      <c r="A29" s="7" t="str">
        <f>'dane po Vs'!A30</f>
        <v>Włochy</v>
      </c>
      <c r="B29" s="7">
        <f>'dane po Vs'!B30</f>
        <v>19</v>
      </c>
      <c r="C29" s="7">
        <f>'dane po Vs'!C30</f>
        <v>33</v>
      </c>
      <c r="D29" s="7">
        <f>'dane po Vs'!D30</f>
        <v>4705.63</v>
      </c>
      <c r="E29" s="7">
        <f>'dane po Vs'!E30</f>
        <v>1.8</v>
      </c>
      <c r="F29" s="7">
        <f>'dane po Vs'!F30</f>
        <v>187.9</v>
      </c>
      <c r="G29" s="6">
        <f>'dane po Vs'!G30</f>
        <v>203</v>
      </c>
      <c r="H29" s="6">
        <f>'dane po Vs'!H30</f>
        <v>77.099999999999994</v>
      </c>
      <c r="I29" s="6">
        <f>'dane po Vs'!I30</f>
        <v>85.7</v>
      </c>
      <c r="J29" s="6">
        <f>'dane po Vs'!J30</f>
        <v>2</v>
      </c>
      <c r="K29" s="6">
        <f>'dane po Vs'!K30</f>
        <v>2.9</v>
      </c>
      <c r="L29" s="6">
        <f>'dane po Vs'!L30</f>
        <v>18.3</v>
      </c>
      <c r="M29" s="6">
        <f>'dane po Vs'!M30</f>
        <v>8.3000000000000007</v>
      </c>
      <c r="N29" s="6">
        <f>'dane po Vs'!N30</f>
        <v>-1</v>
      </c>
      <c r="O29" s="6">
        <f>'dane po Vs'!O30</f>
        <v>486</v>
      </c>
      <c r="P29" s="7">
        <f>'dane po Vs'!P30</f>
        <v>17.5</v>
      </c>
      <c r="Q29" s="7">
        <f>'dane po Vs'!Q30</f>
        <v>100.5</v>
      </c>
      <c r="R29" s="7">
        <f>'dane po Vs'!R30</f>
        <v>11.79</v>
      </c>
      <c r="S29" s="7">
        <f>'dane po Vs'!S30</f>
        <v>3.39</v>
      </c>
      <c r="T29" s="7">
        <f>'dane po Vs'!T30</f>
        <v>104</v>
      </c>
      <c r="U29" s="7">
        <f>'dane po Vs'!U30</f>
        <v>0.18</v>
      </c>
      <c r="V29" s="6">
        <f>'dane po Vs'!V30</f>
        <v>40.299999999999997</v>
      </c>
      <c r="W29" s="6">
        <f>'dane po Vs'!W30</f>
        <v>28.7</v>
      </c>
      <c r="X29" s="7">
        <f>'dane po Vs'!X30</f>
        <v>144.2523062613476</v>
      </c>
      <c r="Y29" s="10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+(W29-$W$30)^2+(X29-$X$30)^2)^(0.5)</f>
        <v>4588.3415170326034</v>
      </c>
      <c r="Z29" s="10">
        <f>1-(Y29/$AF$2)</f>
        <v>0.62375207210282524</v>
      </c>
      <c r="AA29" s="7" t="str">
        <f>A29</f>
        <v>Włochy</v>
      </c>
      <c r="AB29" s="11">
        <f>Z29</f>
        <v>0.62375207210282524</v>
      </c>
      <c r="AC29" s="7">
        <f>Z29</f>
        <v>0.62375207210282524</v>
      </c>
      <c r="AD29" s="7" t="s">
        <v>173</v>
      </c>
      <c r="AE29" s="7" t="s">
        <v>173</v>
      </c>
      <c r="AF29" s="7" t="s">
        <v>173</v>
      </c>
    </row>
    <row r="30" spans="1:32" x14ac:dyDescent="0.2">
      <c r="A30" s="7" t="s">
        <v>62</v>
      </c>
      <c r="B30" s="9">
        <f t="shared" ref="B30:F30" si="0">MAX(B2:B29)</f>
        <v>38</v>
      </c>
      <c r="C30" s="9">
        <f t="shared" si="0"/>
        <v>68</v>
      </c>
      <c r="D30" s="9">
        <f t="shared" si="0"/>
        <v>9264</v>
      </c>
      <c r="E30" s="9">
        <f t="shared" si="0"/>
        <v>10.4</v>
      </c>
      <c r="F30" s="9">
        <f t="shared" si="0"/>
        <v>253.3</v>
      </c>
      <c r="G30" s="22">
        <f>MIN(G2:G29)</f>
        <v>0</v>
      </c>
      <c r="H30" s="22">
        <f t="shared" ref="H30:O30" si="1">MIN(H2:H29)</f>
        <v>7.3</v>
      </c>
      <c r="I30" s="22">
        <f t="shared" si="1"/>
        <v>72.5</v>
      </c>
      <c r="J30" s="22">
        <f t="shared" si="1"/>
        <v>1.7</v>
      </c>
      <c r="K30" s="22">
        <f t="shared" si="1"/>
        <v>0.8</v>
      </c>
      <c r="L30" s="22">
        <f t="shared" si="1"/>
        <v>8</v>
      </c>
      <c r="M30" s="22">
        <f t="shared" si="1"/>
        <v>8.3000000000000007</v>
      </c>
      <c r="N30" s="22">
        <f t="shared" si="1"/>
        <v>-6</v>
      </c>
      <c r="O30" s="22">
        <f t="shared" si="1"/>
        <v>247</v>
      </c>
      <c r="P30" s="9">
        <f t="shared" ref="P30:U30" si="2">MAX(P2:P29)</f>
        <v>53.8</v>
      </c>
      <c r="Q30" s="9">
        <f t="shared" si="2"/>
        <v>257</v>
      </c>
      <c r="R30" s="9">
        <f t="shared" si="2"/>
        <v>20.3</v>
      </c>
      <c r="S30" s="9">
        <f t="shared" si="2"/>
        <v>3.99</v>
      </c>
      <c r="T30" s="9">
        <f t="shared" si="2"/>
        <v>132</v>
      </c>
      <c r="U30" s="9">
        <f t="shared" si="2"/>
        <v>0.41</v>
      </c>
      <c r="V30" s="22">
        <f>MIN(V2:V29)</f>
        <v>7.2</v>
      </c>
      <c r="W30" s="22">
        <f>MIN(W2:W29)</f>
        <v>14</v>
      </c>
      <c r="X30" s="9">
        <f>MAX(X5:X29)</f>
        <v>514</v>
      </c>
      <c r="Y30" s="7" t="s">
        <v>173</v>
      </c>
      <c r="Z30" s="7" t="s">
        <v>173</v>
      </c>
      <c r="AA30" s="7" t="s">
        <v>173</v>
      </c>
      <c r="AB30" s="7" t="s">
        <v>173</v>
      </c>
      <c r="AC30" s="7" t="s">
        <v>173</v>
      </c>
      <c r="AD30" s="7" t="s">
        <v>173</v>
      </c>
      <c r="AE30" s="7" t="s">
        <v>173</v>
      </c>
      <c r="AF30" s="7" t="s">
        <v>173</v>
      </c>
    </row>
    <row r="35" spans="25:25" x14ac:dyDescent="0.2">
      <c r="Y35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4"/>
  <sheetViews>
    <sheetView zoomScale="106" zoomScaleNormal="106" workbookViewId="0">
      <pane xSplit="1" ySplit="2" topLeftCell="M45" activePane="bottomRight" state="frozen"/>
      <selection pane="topRight" activeCell="B1" sqref="B1"/>
      <selection pane="bottomLeft" activeCell="A3" sqref="A3"/>
      <selection pane="bottomRight" activeCell="AA42" sqref="AA42"/>
    </sheetView>
  </sheetViews>
  <sheetFormatPr defaultRowHeight="12.75" x14ac:dyDescent="0.2"/>
  <cols>
    <col min="1" max="1" width="18.42578125" style="7" customWidth="1"/>
    <col min="2" max="6" width="9.140625" style="7"/>
    <col min="7" max="15" width="9.140625" style="6"/>
    <col min="16" max="21" width="9.140625" style="7"/>
    <col min="22" max="23" width="9.140625" style="6"/>
    <col min="24" max="16384" width="9.140625" style="7"/>
  </cols>
  <sheetData>
    <row r="1" spans="1:24" x14ac:dyDescent="0.2">
      <c r="B1" s="7" t="e">
        <f>wzorzec!#REF!</f>
        <v>#REF!</v>
      </c>
      <c r="C1" s="7" t="e">
        <f>wzorzec!#REF!</f>
        <v>#REF!</v>
      </c>
      <c r="D1" s="7" t="e">
        <f>wzorzec!#REF!</f>
        <v>#REF!</v>
      </c>
      <c r="E1" s="7" t="e">
        <f>wzorzec!#REF!</f>
        <v>#REF!</v>
      </c>
      <c r="F1" s="7" t="e">
        <f>wzorzec!#REF!</f>
        <v>#REF!</v>
      </c>
      <c r="G1" s="6" t="e">
        <f>wzorzec!#REF!</f>
        <v>#REF!</v>
      </c>
      <c r="H1" s="6" t="e">
        <f>wzorzec!#REF!</f>
        <v>#REF!</v>
      </c>
      <c r="I1" s="6" t="e">
        <f>wzorzec!#REF!</f>
        <v>#REF!</v>
      </c>
      <c r="J1" s="6" t="e">
        <f>wzorzec!#REF!</f>
        <v>#REF!</v>
      </c>
      <c r="K1" s="6" t="e">
        <f>wzorzec!#REF!</f>
        <v>#REF!</v>
      </c>
      <c r="L1" s="6" t="e">
        <f>wzorzec!#REF!</f>
        <v>#REF!</v>
      </c>
      <c r="M1" s="6" t="e">
        <f>wzorzec!#REF!</f>
        <v>#REF!</v>
      </c>
      <c r="N1" s="6" t="e">
        <f>wzorzec!#REF!</f>
        <v>#REF!</v>
      </c>
      <c r="O1" s="6" t="e">
        <f>wzorzec!#REF!</f>
        <v>#REF!</v>
      </c>
      <c r="P1" s="7" t="e">
        <f>wzorzec!#REF!</f>
        <v>#REF!</v>
      </c>
      <c r="Q1" s="7" t="e">
        <f>wzorzec!#REF!</f>
        <v>#REF!</v>
      </c>
      <c r="R1" s="7" t="e">
        <f>wzorzec!#REF!</f>
        <v>#REF!</v>
      </c>
      <c r="S1" s="7" t="e">
        <f>wzorzec!#REF!</f>
        <v>#REF!</v>
      </c>
      <c r="T1" s="7" t="e">
        <f>wzorzec!#REF!</f>
        <v>#REF!</v>
      </c>
      <c r="U1" s="7" t="e">
        <f>wzorzec!#REF!</f>
        <v>#REF!</v>
      </c>
      <c r="V1" s="6" t="e">
        <f>wzorzec!#REF!</f>
        <v>#REF!</v>
      </c>
      <c r="W1" s="6" t="e">
        <f>wzorzec!#REF!</f>
        <v>#REF!</v>
      </c>
      <c r="X1" s="7" t="e">
        <f>wzorzec!#REF!</f>
        <v>#REF!</v>
      </c>
    </row>
    <row r="2" spans="1:24" x14ac:dyDescent="0.2">
      <c r="B2" s="7" t="str">
        <f>wzorzec!B1</f>
        <v>Chroniony obszar lądowy (% powierzchni państwa)</v>
      </c>
      <c r="C2" s="7" t="str">
        <f>wzorzec!C1</f>
        <v>Zalesienie (% powierzchni kraju)</v>
      </c>
      <c r="D2" s="7" t="str">
        <f>wzorzec!D1</f>
        <v>Chroniona powierzchnia lasów (tys. ha)</v>
      </c>
      <c r="E2" s="7" t="str">
        <f>wzorzec!E1</f>
        <v>Akweny wodne (% powierzchni państwa)</v>
      </c>
      <c r="F2" s="7" t="str">
        <f>wzorzec!F1</f>
        <v>Indeks wydajnosci zasobów (rok 2000=100)</v>
      </c>
      <c r="G2" s="6" t="str">
        <f>wzorzec!G1</f>
        <v>Połowy w regionach rybackich (tys.ton)</v>
      </c>
      <c r="H2" s="6" t="str">
        <f>wzorzec!H1</f>
        <v>Zależność energetyczna (%)</v>
      </c>
      <c r="I2" s="6" t="str">
        <f>wzorzec!I1</f>
        <v>Indeks emisji gazów cieplarnianych (rok 2000=100)</v>
      </c>
      <c r="J2" s="6" t="str">
        <f>wzorzec!J1</f>
        <v>Emisja tlenków siarki (kg/osoba)</v>
      </c>
      <c r="K2" s="6" t="str">
        <f>wzorzec!K1</f>
        <v>Emisja cząstek stałych (kg/osoba)</v>
      </c>
      <c r="L2" s="6" t="str">
        <f>wzorzec!L1</f>
        <v>Zanieczyszczenie hałasem (% ludności)</v>
      </c>
      <c r="M2" s="6" t="str">
        <f>wzorzec!M1</f>
        <v>Konsumpcja surowców (ton/osoba)</v>
      </c>
      <c r="N2" s="6" t="str">
        <f>wzorzec!N1</f>
        <v>Zużycie nawozów (kg/ha)</v>
      </c>
      <c r="O2" s="6" t="str">
        <f>wzorzec!O1</f>
        <v>Odpady komunalne (kg/osoba)</v>
      </c>
      <c r="P2" s="7" t="str">
        <f>wzorzec!P1</f>
        <v>Odnawialna energia elektryczna (%konsumpcji prądu)</v>
      </c>
      <c r="Q2" s="7" t="str">
        <f>wzorzec!Q1</f>
        <v>Krajowa konsumpcja biomasy (100 tys. ton ekwiwalentu oleju)</v>
      </c>
      <c r="R2" s="7" t="str">
        <f>wzorzec!R1</f>
        <v>Uprawy ekologiczne (% użytków rolnych)</v>
      </c>
      <c r="S2" s="7" t="str">
        <f>wzorzec!S1</f>
        <v>Dochody z podatków środoiwskowych (% PKB)</v>
      </c>
      <c r="T2" s="7" t="str">
        <f>wzorzec!T1</f>
        <v>Indeks eko-innowacyjnosci (śr krajów UE=100)</v>
      </c>
      <c r="U2" s="7" t="str">
        <f>wzorzec!U1</f>
        <v>Wydatki publiczne na badania i rozwój dotyczące środowiska (% PKB)</v>
      </c>
      <c r="V2" s="6" t="str">
        <f>wzorzec!V1</f>
        <v>Stopa bezrobocia ludzi młodych w wieku 15-24 lata, obliczona jako udział (%) w całkowitej populacji w tej samej grupie wiekowej</v>
      </c>
      <c r="W2" s="6" t="str">
        <f>wzorzec!W1</f>
        <v>Osoby zagrożone ubóstwem lub wykluczeniem społecznym</v>
      </c>
      <c r="X2" s="7" t="str">
        <f>wzorzec!X1</f>
        <v>Zatrudnienie w sektorze dóbr i usług środowiskowych (ekwiwalent pełnego czasu pracy ∙〖10〗^(-3); FTE)</v>
      </c>
    </row>
    <row r="3" spans="1:24" x14ac:dyDescent="0.2">
      <c r="A3" s="7" t="str">
        <f>'dane '!A3</f>
        <v>Austria</v>
      </c>
      <c r="B3" s="7">
        <f>wzorzec!B2</f>
        <v>15</v>
      </c>
      <c r="C3" s="7">
        <f>wzorzec!C2</f>
        <v>42.6</v>
      </c>
      <c r="D3" s="7">
        <f>wzorzec!D2</f>
        <v>834.77</v>
      </c>
      <c r="E3" s="7">
        <f>wzorzec!E2</f>
        <v>1.7</v>
      </c>
      <c r="F3" s="7">
        <f>wzorzec!F2</f>
        <v>131.4</v>
      </c>
      <c r="G3" s="6">
        <f>wzorzec!G2</f>
        <v>365</v>
      </c>
      <c r="H3" s="6">
        <f>wzorzec!H2</f>
        <v>60.5</v>
      </c>
      <c r="I3" s="6">
        <f>wzorzec!I2</f>
        <v>83.8</v>
      </c>
      <c r="J3" s="6">
        <f>wzorzec!J2</f>
        <v>1.7</v>
      </c>
      <c r="K3" s="6">
        <f>wzorzec!K2</f>
        <v>3.6</v>
      </c>
      <c r="L3" s="6">
        <f>wzorzec!L2</f>
        <v>17.5</v>
      </c>
      <c r="M3" s="6">
        <f>wzorzec!M2</f>
        <v>20.100000000000001</v>
      </c>
      <c r="N3" s="6">
        <f>wzorzec!N2</f>
        <v>2</v>
      </c>
      <c r="O3" s="6">
        <f>wzorzec!O2</f>
        <v>560</v>
      </c>
      <c r="P3" s="7">
        <f>wzorzec!P2</f>
        <v>32.799999999999997</v>
      </c>
      <c r="Q3" s="7">
        <f>wzorzec!Q2</f>
        <v>28.7</v>
      </c>
      <c r="R3" s="7">
        <f>wzorzec!R2</f>
        <v>20.3</v>
      </c>
      <c r="S3" s="7">
        <f>wzorzec!S2</f>
        <v>2.38</v>
      </c>
      <c r="T3" s="7">
        <f>wzorzec!T2</f>
        <v>105</v>
      </c>
      <c r="U3" s="7">
        <f>wzorzec!U2</f>
        <v>0.14000000000000001</v>
      </c>
      <c r="V3" s="6">
        <f>wzorzec!V2</f>
        <v>10.6</v>
      </c>
      <c r="W3" s="6">
        <f>wzorzec!W2</f>
        <v>18.3</v>
      </c>
      <c r="X3" s="7">
        <f>wzorzec!X2</f>
        <v>158.4</v>
      </c>
    </row>
    <row r="4" spans="1:24" x14ac:dyDescent="0.2">
      <c r="A4" s="7" t="str">
        <f>'dane '!A4</f>
        <v>Belgia</v>
      </c>
      <c r="B4" s="7">
        <f>wzorzec!B3</f>
        <v>13</v>
      </c>
      <c r="C4" s="7">
        <f>wzorzec!C3</f>
        <v>24.7</v>
      </c>
      <c r="D4" s="7">
        <f>wzorzec!D3</f>
        <v>47.92</v>
      </c>
      <c r="E4" s="7">
        <f>wzorzec!E3</f>
        <v>1.5</v>
      </c>
      <c r="F4" s="7">
        <f>wzorzec!F3</f>
        <v>129.5</v>
      </c>
      <c r="G4" s="6">
        <f>wzorzec!G3</f>
        <v>231.76190476190476</v>
      </c>
      <c r="H4" s="6">
        <f>wzorzec!H3</f>
        <v>84.3</v>
      </c>
      <c r="I4" s="6">
        <f>wzorzec!I3</f>
        <v>88.8</v>
      </c>
      <c r="J4" s="6">
        <f>wzorzec!J3</f>
        <v>3.8</v>
      </c>
      <c r="K4" s="6">
        <f>wzorzec!K3</f>
        <v>3.3</v>
      </c>
      <c r="L4" s="6">
        <f>wzorzec!L3</f>
        <v>18</v>
      </c>
      <c r="M4" s="6">
        <f>wzorzec!M3</f>
        <v>12.9</v>
      </c>
      <c r="N4" s="6">
        <f>wzorzec!N3</f>
        <v>5</v>
      </c>
      <c r="O4" s="6">
        <f>wzorzec!O3</f>
        <v>412</v>
      </c>
      <c r="P4" s="7">
        <f>wzorzec!P3</f>
        <v>7.9</v>
      </c>
      <c r="Q4" s="7">
        <f>wzorzec!Q3</f>
        <v>12.1</v>
      </c>
      <c r="R4" s="7">
        <f>wzorzec!R3</f>
        <v>5.17</v>
      </c>
      <c r="S4" s="7">
        <f>wzorzec!S3</f>
        <v>2.11</v>
      </c>
      <c r="T4" s="7">
        <f>wzorzec!T3</f>
        <v>90</v>
      </c>
      <c r="U4" s="7">
        <f>wzorzec!U3</f>
        <v>0.23</v>
      </c>
      <c r="V4" s="6">
        <f>wzorzec!V3</f>
        <v>22.1</v>
      </c>
      <c r="W4" s="6">
        <f>wzorzec!W3</f>
        <v>21.1</v>
      </c>
      <c r="X4" s="7">
        <f>wzorzec!X3</f>
        <v>81.599999999999994</v>
      </c>
    </row>
    <row r="5" spans="1:24" x14ac:dyDescent="0.2">
      <c r="A5" s="7" t="str">
        <f>'dane '!A5</f>
        <v>Bułgaria</v>
      </c>
      <c r="B5" s="7">
        <f>wzorzec!B4</f>
        <v>34</v>
      </c>
      <c r="C5" s="7">
        <f>wzorzec!C4</f>
        <v>41.1</v>
      </c>
      <c r="D5" s="7">
        <f>wzorzec!D4</f>
        <v>578</v>
      </c>
      <c r="E5" s="7">
        <f>wzorzec!E4</f>
        <v>1</v>
      </c>
      <c r="F5" s="7">
        <f>wzorzec!F4</f>
        <v>111.5</v>
      </c>
      <c r="G5" s="6">
        <f>wzorzec!G4</f>
        <v>24</v>
      </c>
      <c r="H5" s="6">
        <f>wzorzec!H4</f>
        <v>35.4</v>
      </c>
      <c r="I5" s="6">
        <f>wzorzec!I4</f>
        <v>111.7</v>
      </c>
      <c r="J5" s="6">
        <f>wzorzec!J4</f>
        <v>19.8</v>
      </c>
      <c r="K5" s="6">
        <f>wzorzec!K4</f>
        <v>7</v>
      </c>
      <c r="L5" s="6">
        <f>wzorzec!L4</f>
        <v>9.6999999999999993</v>
      </c>
      <c r="M5" s="6">
        <f>wzorzec!M4</f>
        <v>21.3</v>
      </c>
      <c r="N5" s="6">
        <f>wzorzec!N4</f>
        <v>-6</v>
      </c>
      <c r="O5" s="6">
        <f>wzorzec!O4</f>
        <v>419</v>
      </c>
      <c r="P5" s="7">
        <f>wzorzec!P4</f>
        <v>18.2</v>
      </c>
      <c r="Q5" s="7">
        <f>wzorzec!Q4</f>
        <v>38.6</v>
      </c>
      <c r="R5" s="7">
        <f>wzorzec!R4</f>
        <v>2.37</v>
      </c>
      <c r="S5" s="7">
        <f>wzorzec!S4</f>
        <v>2.91</v>
      </c>
      <c r="T5" s="7">
        <f>wzorzec!T4</f>
        <v>29</v>
      </c>
      <c r="U5" s="7">
        <f>wzorzec!U4</f>
        <v>0.2</v>
      </c>
      <c r="V5" s="6">
        <f>wzorzec!V4</f>
        <v>21.6</v>
      </c>
      <c r="W5" s="6">
        <f>wzorzec!W4</f>
        <v>41.3</v>
      </c>
      <c r="X5" s="7">
        <f>wzorzec!X4</f>
        <v>35.9</v>
      </c>
    </row>
    <row r="6" spans="1:24" x14ac:dyDescent="0.2">
      <c r="A6" s="7" t="str">
        <f>'dane '!A6</f>
        <v>Chorwacja</v>
      </c>
      <c r="B6" s="7">
        <f>wzorzec!B5</f>
        <v>37</v>
      </c>
      <c r="C6" s="7">
        <f>wzorzec!C5</f>
        <v>45.7</v>
      </c>
      <c r="D6" s="7">
        <f>wzorzec!D5</f>
        <v>320</v>
      </c>
      <c r="E6" s="7">
        <f>wzorzec!E5</f>
        <v>1.1000000000000001</v>
      </c>
      <c r="F6" s="7">
        <f>wzorzec!F5</f>
        <v>104</v>
      </c>
      <c r="G6" s="6">
        <f>wzorzec!G5</f>
        <v>497</v>
      </c>
      <c r="H6" s="6">
        <f>wzorzec!H5</f>
        <v>48.3</v>
      </c>
      <c r="I6" s="6">
        <f>wzorzec!I5</f>
        <v>90.1</v>
      </c>
      <c r="J6" s="6">
        <f>wzorzec!J5</f>
        <v>3.6</v>
      </c>
      <c r="K6" s="6">
        <f>wzorzec!K5</f>
        <v>6.3</v>
      </c>
      <c r="L6" s="6">
        <f>wzorzec!L5</f>
        <v>8.3000000000000007</v>
      </c>
      <c r="M6" s="6">
        <f>wzorzec!M5</f>
        <v>9.6999999999999993</v>
      </c>
      <c r="N6" s="6">
        <f>wzorzec!N5</f>
        <v>4</v>
      </c>
      <c r="O6" s="6">
        <f>wzorzec!O5</f>
        <v>393</v>
      </c>
      <c r="P6" s="7">
        <f>wzorzec!P5</f>
        <v>29</v>
      </c>
      <c r="Q6" s="7">
        <f>wzorzec!Q5</f>
        <v>35.1</v>
      </c>
      <c r="R6" s="7">
        <f>wzorzec!R5</f>
        <v>4.9400000000000004</v>
      </c>
      <c r="S6" s="7">
        <f>wzorzec!S5</f>
        <v>3.38</v>
      </c>
      <c r="T6" s="7">
        <f>wzorzec!T5</f>
        <v>61</v>
      </c>
      <c r="U6" s="7">
        <f>wzorzec!U5</f>
        <v>0.21</v>
      </c>
      <c r="V6" s="6">
        <f>wzorzec!V5</f>
        <v>42.3</v>
      </c>
      <c r="W6" s="6">
        <f>wzorzec!W5</f>
        <v>29.1</v>
      </c>
      <c r="X6" s="7">
        <f>wzorzec!X5</f>
        <v>48</v>
      </c>
    </row>
    <row r="7" spans="1:24" x14ac:dyDescent="0.2">
      <c r="A7" s="7" t="str">
        <f>'dane '!A7</f>
        <v>Cypr</v>
      </c>
      <c r="B7" s="7">
        <f>wzorzec!B6</f>
        <v>29</v>
      </c>
      <c r="C7" s="7">
        <f>wzorzec!C6</f>
        <v>22.8</v>
      </c>
      <c r="D7" s="7">
        <f>wzorzec!D6</f>
        <v>26.41</v>
      </c>
      <c r="E7" s="7">
        <f>wzorzec!E6</f>
        <v>0.5</v>
      </c>
      <c r="F7" s="7">
        <f>wzorzec!F6</f>
        <v>174.4</v>
      </c>
      <c r="G7" s="6">
        <f>wzorzec!G6</f>
        <v>192</v>
      </c>
      <c r="H7" s="6">
        <f>wzorzec!H6</f>
        <v>97.7</v>
      </c>
      <c r="I7" s="6">
        <f>wzorzec!I6</f>
        <v>101.6</v>
      </c>
      <c r="J7" s="6">
        <f>wzorzec!J6</f>
        <v>15.5</v>
      </c>
      <c r="K7" s="6">
        <f>wzorzec!K6</f>
        <v>2</v>
      </c>
      <c r="L7" s="6">
        <f>wzorzec!L6</f>
        <v>17.2</v>
      </c>
      <c r="M7" s="6">
        <f>wzorzec!M6</f>
        <v>14.2</v>
      </c>
      <c r="N7" s="6">
        <f>wzorzec!N6</f>
        <v>32</v>
      </c>
      <c r="O7" s="6">
        <f>wzorzec!O6</f>
        <v>638</v>
      </c>
      <c r="P7" s="7">
        <f>wzorzec!P6</f>
        <v>9.4</v>
      </c>
      <c r="Q7" s="7">
        <f>wzorzec!Q6</f>
        <v>257</v>
      </c>
      <c r="R7" s="7">
        <f>wzorzec!R6</f>
        <v>3.72</v>
      </c>
      <c r="S7" s="7">
        <f>wzorzec!S6</f>
        <v>2.96</v>
      </c>
      <c r="T7" s="7">
        <f>wzorzec!T6</f>
        <v>43</v>
      </c>
      <c r="U7" s="7">
        <f>wzorzec!U6</f>
        <v>0.06</v>
      </c>
      <c r="V7" s="6">
        <f>wzorzec!V6</f>
        <v>32.799999999999997</v>
      </c>
      <c r="W7" s="6">
        <f>wzorzec!W6</f>
        <v>28.9</v>
      </c>
      <c r="X7" s="7">
        <f>wzorzec!X6</f>
        <v>144.90352633826882</v>
      </c>
    </row>
    <row r="8" spans="1:24" x14ac:dyDescent="0.2">
      <c r="A8" s="7" t="str">
        <f>'dane '!A8</f>
        <v>Czechy</v>
      </c>
      <c r="B8" s="7">
        <f>wzorzec!B7</f>
        <v>14</v>
      </c>
      <c r="C8" s="7">
        <f>wzorzec!C7</f>
        <v>37.5</v>
      </c>
      <c r="D8" s="7">
        <f>wzorzec!D7</f>
        <v>751.6</v>
      </c>
      <c r="E8" s="7">
        <f>wzorzec!E7</f>
        <v>1.4</v>
      </c>
      <c r="F8" s="7">
        <f>wzorzec!F7</f>
        <v>159.80000000000001</v>
      </c>
      <c r="G8" s="6">
        <f>wzorzec!G7</f>
        <v>9</v>
      </c>
      <c r="H8" s="6">
        <f>wzorzec!H7</f>
        <v>32.1</v>
      </c>
      <c r="I8" s="6">
        <f>wzorzec!I7</f>
        <v>79.3</v>
      </c>
      <c r="J8" s="6">
        <f>wzorzec!J7</f>
        <v>11.7</v>
      </c>
      <c r="K8" s="6">
        <f>wzorzec!K7</f>
        <v>3.3</v>
      </c>
      <c r="L8" s="6">
        <f>wzorzec!L7</f>
        <v>13.9</v>
      </c>
      <c r="M8" s="6">
        <f>wzorzec!M7</f>
        <v>15.9</v>
      </c>
      <c r="N8" s="6">
        <f>wzorzec!N7</f>
        <v>-1</v>
      </c>
      <c r="O8" s="6">
        <f>wzorzec!O7</f>
        <v>316</v>
      </c>
      <c r="P8" s="7">
        <f>wzorzec!P7</f>
        <v>15</v>
      </c>
      <c r="Q8" s="7">
        <f>wzorzec!Q7</f>
        <v>8.4</v>
      </c>
      <c r="R8" s="7">
        <f>wzorzec!R7</f>
        <v>13.68</v>
      </c>
      <c r="S8" s="7">
        <f>wzorzec!S7</f>
        <v>2.0699999999999998</v>
      </c>
      <c r="T8" s="7">
        <f>wzorzec!T7</f>
        <v>87</v>
      </c>
      <c r="U8" s="7">
        <f>wzorzec!U7</f>
        <v>0.39</v>
      </c>
      <c r="V8" s="6">
        <f>wzorzec!V7</f>
        <v>12.6</v>
      </c>
      <c r="W8" s="6">
        <f>wzorzec!W7</f>
        <v>14</v>
      </c>
      <c r="X8" s="7">
        <f>wzorzec!X7</f>
        <v>120</v>
      </c>
    </row>
    <row r="9" spans="1:24" x14ac:dyDescent="0.2">
      <c r="A9" s="7" t="str">
        <f>'dane '!A9</f>
        <v>Dania</v>
      </c>
      <c r="B9" s="7">
        <f>wzorzec!B8</f>
        <v>8</v>
      </c>
      <c r="C9" s="7">
        <f>wzorzec!C8</f>
        <v>18.399999999999999</v>
      </c>
      <c r="D9" s="7">
        <f>wzorzec!D8</f>
        <v>123.71</v>
      </c>
      <c r="E9" s="7">
        <f>wzorzec!E8</f>
        <v>1.5</v>
      </c>
      <c r="F9" s="7">
        <f>wzorzec!F8</f>
        <v>122.7</v>
      </c>
      <c r="G9" s="6">
        <f>wzorzec!G8</f>
        <v>231.76190476190476</v>
      </c>
      <c r="H9" s="6">
        <f>wzorzec!H8</f>
        <v>13.4</v>
      </c>
      <c r="I9" s="6">
        <f>wzorzec!I8</f>
        <v>75.8</v>
      </c>
      <c r="J9" s="6">
        <f>wzorzec!J8</f>
        <v>1.9</v>
      </c>
      <c r="K9" s="6">
        <f>wzorzec!K8</f>
        <v>5.3</v>
      </c>
      <c r="L9" s="6">
        <f>wzorzec!L8</f>
        <v>16.5</v>
      </c>
      <c r="M9" s="6">
        <f>wzorzec!M8</f>
        <v>22.4</v>
      </c>
      <c r="N9" s="6">
        <f>wzorzec!N8</f>
        <v>7</v>
      </c>
      <c r="O9" s="6">
        <f>wzorzec!O8</f>
        <v>789</v>
      </c>
      <c r="P9" s="7">
        <f>wzorzec!P8</f>
        <v>31</v>
      </c>
      <c r="Q9" s="7">
        <f>wzorzec!Q8</f>
        <v>4.3</v>
      </c>
      <c r="R9" s="7">
        <f>wzorzec!R8</f>
        <v>6.33</v>
      </c>
      <c r="S9" s="7">
        <f>wzorzec!S8</f>
        <v>3.99</v>
      </c>
      <c r="T9" s="7">
        <f>wzorzec!T8</f>
        <v>131</v>
      </c>
      <c r="U9" s="7">
        <f>wzorzec!U8</f>
        <v>7.0000000000000007E-2</v>
      </c>
      <c r="V9" s="6">
        <f>wzorzec!V8</f>
        <v>10.8</v>
      </c>
      <c r="W9" s="6">
        <f>wzorzec!W8</f>
        <v>17.7</v>
      </c>
      <c r="X9" s="7">
        <f>wzorzec!X8</f>
        <v>75.900000000000006</v>
      </c>
    </row>
    <row r="10" spans="1:24" x14ac:dyDescent="0.2">
      <c r="A10" s="7" t="str">
        <f>'dane '!A10</f>
        <v>Estonia</v>
      </c>
      <c r="B10" s="7">
        <f>wzorzec!B9</f>
        <v>18</v>
      </c>
      <c r="C10" s="7">
        <f>wzorzec!C9</f>
        <v>57</v>
      </c>
      <c r="D10" s="7">
        <f>wzorzec!D9</f>
        <v>553.97</v>
      </c>
      <c r="E10" s="7">
        <f>wzorzec!E9</f>
        <v>4.8</v>
      </c>
      <c r="F10" s="7">
        <f>wzorzec!F9</f>
        <v>104.4</v>
      </c>
      <c r="G10" s="6">
        <f>wzorzec!G9</f>
        <v>251</v>
      </c>
      <c r="H10" s="6">
        <f>wzorzec!H9</f>
        <v>7.3</v>
      </c>
      <c r="I10" s="6">
        <f>wzorzec!I9</f>
        <v>83.7</v>
      </c>
      <c r="J10" s="6">
        <f>wzorzec!J9</f>
        <v>24.2</v>
      </c>
      <c r="K10" s="6">
        <f>wzorzec!K9</f>
        <v>10.6</v>
      </c>
      <c r="L10" s="6">
        <f>wzorzec!L9</f>
        <v>9.4</v>
      </c>
      <c r="M10" s="6">
        <f>wzorzec!M9</f>
        <v>27.5</v>
      </c>
      <c r="N10" s="6">
        <f>wzorzec!N9</f>
        <v>-5.7777777777777777</v>
      </c>
      <c r="O10" s="6">
        <f>wzorzec!O9</f>
        <v>359</v>
      </c>
      <c r="P10" s="7">
        <f>wzorzec!P9</f>
        <v>28.6</v>
      </c>
      <c r="Q10" s="7">
        <f>wzorzec!Q9</f>
        <v>13.1</v>
      </c>
      <c r="R10" s="7">
        <f>wzorzec!R9</f>
        <v>15.68</v>
      </c>
      <c r="S10" s="7">
        <f>wzorzec!S9</f>
        <v>2.77</v>
      </c>
      <c r="T10" s="7">
        <f>wzorzec!T9</f>
        <v>59</v>
      </c>
      <c r="U10" s="7">
        <f>wzorzec!U9</f>
        <v>0.16</v>
      </c>
      <c r="V10" s="6">
        <f>wzorzec!V9</f>
        <v>13.1</v>
      </c>
      <c r="W10" s="6">
        <f>wzorzec!W9</f>
        <v>24.2</v>
      </c>
      <c r="X10" s="7">
        <f>wzorzec!X9</f>
        <v>30.7</v>
      </c>
    </row>
    <row r="11" spans="1:24" x14ac:dyDescent="0.2">
      <c r="A11" s="7" t="str">
        <f>'dane '!A11</f>
        <v>Finlandia</v>
      </c>
      <c r="B11" s="7">
        <f>wzorzec!B10</f>
        <v>14</v>
      </c>
      <c r="C11" s="7">
        <f>wzorzec!C10</f>
        <v>68</v>
      </c>
      <c r="D11" s="7">
        <f>wzorzec!D10</f>
        <v>4327</v>
      </c>
      <c r="E11" s="7">
        <f>wzorzec!E10</f>
        <v>10</v>
      </c>
      <c r="F11" s="7">
        <f>wzorzec!F10</f>
        <v>123.3</v>
      </c>
      <c r="G11" s="6">
        <f>wzorzec!G10</f>
        <v>231.76190476190476</v>
      </c>
      <c r="H11" s="6">
        <f>wzorzec!H10</f>
        <v>47.4</v>
      </c>
      <c r="I11" s="6">
        <f>wzorzec!I10</f>
        <v>74</v>
      </c>
      <c r="J11" s="6">
        <f>wzorzec!J10</f>
        <v>7.7</v>
      </c>
      <c r="K11" s="6">
        <f>wzorzec!K10</f>
        <v>5.9</v>
      </c>
      <c r="L11" s="6">
        <f>wzorzec!L10</f>
        <v>11.7</v>
      </c>
      <c r="M11" s="6">
        <f>wzorzec!M10</f>
        <v>30.5</v>
      </c>
      <c r="N11" s="6">
        <f>wzorzec!N10</f>
        <v>4</v>
      </c>
      <c r="O11" s="6">
        <f>wzorzec!O10</f>
        <v>500</v>
      </c>
      <c r="P11" s="7">
        <f>wzorzec!P10</f>
        <v>39.200000000000003</v>
      </c>
      <c r="Q11" s="7">
        <f>wzorzec!Q10</f>
        <v>67.599999999999994</v>
      </c>
      <c r="R11" s="7">
        <f>wzorzec!R10</f>
        <v>9.91</v>
      </c>
      <c r="S11" s="7">
        <f>wzorzec!S10</f>
        <v>2.92</v>
      </c>
      <c r="T11" s="7">
        <f>wzorzec!T10</f>
        <v>131</v>
      </c>
      <c r="U11" s="7">
        <f>wzorzec!U10</f>
        <v>0.24</v>
      </c>
      <c r="V11" s="6">
        <f>wzorzec!V10</f>
        <v>22.4</v>
      </c>
      <c r="W11" s="6">
        <f>wzorzec!W10</f>
        <v>16.8</v>
      </c>
      <c r="X11" s="7">
        <f>wzorzec!X10</f>
        <v>132.69999999999999</v>
      </c>
    </row>
    <row r="12" spans="1:24" x14ac:dyDescent="0.2">
      <c r="A12" s="7" t="str">
        <f>'dane '!A12</f>
        <v>Francja</v>
      </c>
      <c r="B12" s="7">
        <f>wzorzec!B11</f>
        <v>13</v>
      </c>
      <c r="C12" s="7">
        <f>wzorzec!C11</f>
        <v>30.1</v>
      </c>
      <c r="D12" s="7">
        <f>wzorzec!D11</f>
        <v>6179.99</v>
      </c>
      <c r="E12" s="7">
        <f>wzorzec!E11</f>
        <v>1.4</v>
      </c>
      <c r="F12" s="7">
        <f>wzorzec!F11</f>
        <v>142.4</v>
      </c>
      <c r="G12" s="6">
        <f>wzorzec!G11</f>
        <v>902</v>
      </c>
      <c r="H12" s="6">
        <f>wzorzec!H11</f>
        <v>45.7</v>
      </c>
      <c r="I12" s="6">
        <f>wzorzec!I11</f>
        <v>82.9</v>
      </c>
      <c r="J12" s="6">
        <f>wzorzec!J11</f>
        <v>2.2999999999999998</v>
      </c>
      <c r="K12" s="6">
        <f>wzorzec!K11</f>
        <v>4</v>
      </c>
      <c r="L12" s="6">
        <f>wzorzec!L11</f>
        <v>16.399999999999999</v>
      </c>
      <c r="M12" s="6">
        <f>wzorzec!M11</f>
        <v>11.1</v>
      </c>
      <c r="N12" s="6">
        <f>wzorzec!N11</f>
        <v>0</v>
      </c>
      <c r="O12" s="6">
        <f>wzorzec!O11</f>
        <v>517</v>
      </c>
      <c r="P12" s="7">
        <f>wzorzec!P11</f>
        <v>15.1</v>
      </c>
      <c r="Q12" s="7">
        <f>wzorzec!Q11</f>
        <v>148.69999999999999</v>
      </c>
      <c r="R12" s="7">
        <f>wzorzec!R11</f>
        <v>4.54</v>
      </c>
      <c r="S12" s="7">
        <f>wzorzec!S11</f>
        <v>2.15</v>
      </c>
      <c r="T12" s="7">
        <f>wzorzec!T11</f>
        <v>113</v>
      </c>
      <c r="U12" s="7">
        <f>wzorzec!U11</f>
        <v>0.28999999999999998</v>
      </c>
      <c r="V12" s="6">
        <f>wzorzec!V11</f>
        <v>24.7</v>
      </c>
      <c r="W12" s="6">
        <f>wzorzec!W11</f>
        <v>17.7</v>
      </c>
      <c r="X12" s="7">
        <f>wzorzec!X11</f>
        <v>441</v>
      </c>
    </row>
    <row r="13" spans="1:24" x14ac:dyDescent="0.2">
      <c r="A13" s="7" t="str">
        <f>'dane '!A13</f>
        <v>Grecja</v>
      </c>
      <c r="B13" s="7">
        <f>wzorzec!B12</f>
        <v>27</v>
      </c>
      <c r="C13" s="7">
        <f>wzorzec!C12</f>
        <v>31.9</v>
      </c>
      <c r="D13" s="7">
        <f>wzorzec!D12</f>
        <v>197</v>
      </c>
      <c r="E13" s="7">
        <f>wzorzec!E12</f>
        <v>1.2</v>
      </c>
      <c r="F13" s="7">
        <f>wzorzec!F12</f>
        <v>114.9</v>
      </c>
      <c r="G13" s="6">
        <f>wzorzec!G12</f>
        <v>235</v>
      </c>
      <c r="H13" s="6">
        <f>wzorzec!H12</f>
        <v>71.7</v>
      </c>
      <c r="I13" s="6">
        <f>wzorzec!I12</f>
        <v>85</v>
      </c>
      <c r="J13" s="6">
        <f>wzorzec!J12</f>
        <v>11.1</v>
      </c>
      <c r="K13" s="6">
        <f>wzorzec!K12</f>
        <v>5.9</v>
      </c>
      <c r="L13" s="6">
        <f>wzorzec!L12</f>
        <v>19.2</v>
      </c>
      <c r="M13" s="6">
        <f>wzorzec!M12</f>
        <v>12</v>
      </c>
      <c r="N13" s="6">
        <f>wzorzec!N12</f>
        <v>0</v>
      </c>
      <c r="O13" s="6">
        <f>wzorzec!O12</f>
        <v>488</v>
      </c>
      <c r="P13" s="7">
        <f>wzorzec!P12</f>
        <v>15.3</v>
      </c>
      <c r="Q13" s="7">
        <f>wzorzec!Q12</f>
        <v>13.2</v>
      </c>
      <c r="R13" s="7">
        <f>wzorzec!R12</f>
        <v>7.7</v>
      </c>
      <c r="S13" s="7">
        <f>wzorzec!S12</f>
        <v>3.83</v>
      </c>
      <c r="T13" s="7">
        <f>wzorzec!T12</f>
        <v>66</v>
      </c>
      <c r="U13" s="7">
        <f>wzorzec!U12</f>
        <v>0.27</v>
      </c>
      <c r="V13" s="6">
        <f>wzorzec!V12</f>
        <v>49.8</v>
      </c>
      <c r="W13" s="6">
        <f>wzorzec!W12</f>
        <v>35.700000000000003</v>
      </c>
      <c r="X13" s="7">
        <f>wzorzec!X12</f>
        <v>145.53229055046864</v>
      </c>
    </row>
    <row r="14" spans="1:24" x14ac:dyDescent="0.2">
      <c r="A14" s="7" t="str">
        <f>'dane '!A14</f>
        <v>Hiszpania</v>
      </c>
      <c r="B14" s="7">
        <f>wzorzec!B13</f>
        <v>27</v>
      </c>
      <c r="C14" s="7">
        <f>wzorzec!C13</f>
        <v>28.8</v>
      </c>
      <c r="D14" s="7">
        <f>wzorzec!D13</f>
        <v>5481.4</v>
      </c>
      <c r="E14" s="7">
        <f>wzorzec!E13</f>
        <v>0.9</v>
      </c>
      <c r="F14" s="7">
        <f>wzorzec!F13</f>
        <v>209.3</v>
      </c>
      <c r="G14" s="6">
        <f>wzorzec!G13</f>
        <v>64</v>
      </c>
      <c r="H14" s="6">
        <f>wzorzec!H13</f>
        <v>73.3</v>
      </c>
      <c r="I14" s="6">
        <f>wzorzec!I13</f>
        <v>89.3</v>
      </c>
      <c r="J14" s="6">
        <f>wzorzec!J13</f>
        <v>5.9</v>
      </c>
      <c r="K14" s="6">
        <f>wzorzec!K13</f>
        <v>3.6</v>
      </c>
      <c r="L14" s="6">
        <f>wzorzec!L13</f>
        <v>15.7</v>
      </c>
      <c r="M14" s="6">
        <f>wzorzec!M13</f>
        <v>8.8000000000000007</v>
      </c>
      <c r="N14" s="6">
        <f>wzorzec!N13</f>
        <v>0</v>
      </c>
      <c r="O14" s="6">
        <f>wzorzec!O13</f>
        <v>456</v>
      </c>
      <c r="P14" s="7">
        <f>wzorzec!P13</f>
        <v>16.2</v>
      </c>
      <c r="Q14" s="7">
        <f>wzorzec!Q13</f>
        <v>134.5</v>
      </c>
      <c r="R14" s="7">
        <f>wzorzec!R13</f>
        <v>8.24</v>
      </c>
      <c r="S14" s="7">
        <f>wzorzec!S13</f>
        <v>1.93</v>
      </c>
      <c r="T14" s="7">
        <f>wzorzec!T13</f>
        <v>109</v>
      </c>
      <c r="U14" s="7">
        <f>wzorzec!U13</f>
        <v>0.23</v>
      </c>
      <c r="V14" s="6">
        <f>wzorzec!V13</f>
        <v>48.3</v>
      </c>
      <c r="W14" s="6">
        <f>wzorzec!W13</f>
        <v>28.6</v>
      </c>
      <c r="X14" s="7">
        <f>wzorzec!X13</f>
        <v>267.5</v>
      </c>
    </row>
    <row r="15" spans="1:24" x14ac:dyDescent="0.2">
      <c r="A15" s="7" t="str">
        <f>'dane '!A15</f>
        <v>Holandia</v>
      </c>
      <c r="B15" s="7">
        <f>wzorzec!B14</f>
        <v>13</v>
      </c>
      <c r="C15" s="7">
        <f>wzorzec!C14</f>
        <v>13</v>
      </c>
      <c r="D15" s="7">
        <f>wzorzec!D14</f>
        <v>92</v>
      </c>
      <c r="E15" s="7">
        <f>wzorzec!E14</f>
        <v>10.4</v>
      </c>
      <c r="F15" s="7">
        <f>wzorzec!F14</f>
        <v>127.1</v>
      </c>
      <c r="G15" s="6">
        <f>wzorzec!G14</f>
        <v>2</v>
      </c>
      <c r="H15" s="6">
        <f>wzorzec!H14</f>
        <v>51.4</v>
      </c>
      <c r="I15" s="6">
        <f>wzorzec!I14</f>
        <v>97.2</v>
      </c>
      <c r="J15" s="6">
        <f>wzorzec!J14</f>
        <v>1.8</v>
      </c>
      <c r="K15" s="6">
        <f>wzorzec!K14</f>
        <v>1.6</v>
      </c>
      <c r="L15" s="6">
        <f>wzorzec!L14</f>
        <v>24.7</v>
      </c>
      <c r="M15" s="6">
        <f>wzorzec!M14</f>
        <v>11</v>
      </c>
      <c r="N15" s="6">
        <f>wzorzec!N14</f>
        <v>3</v>
      </c>
      <c r="O15" s="6">
        <f>wzorzec!O14</f>
        <v>523</v>
      </c>
      <c r="P15" s="7">
        <f>wzorzec!P14</f>
        <v>5.8</v>
      </c>
      <c r="Q15" s="7">
        <f>wzorzec!Q14</f>
        <v>0.5</v>
      </c>
      <c r="R15" s="7">
        <f>wzorzec!R14</f>
        <v>2.67</v>
      </c>
      <c r="S15" s="7">
        <f>wzorzec!S14</f>
        <v>3.36</v>
      </c>
      <c r="T15" s="7">
        <f>wzorzec!T14</f>
        <v>100</v>
      </c>
      <c r="U15" s="7">
        <f>wzorzec!U14</f>
        <v>0.24</v>
      </c>
      <c r="V15" s="6">
        <f>wzorzec!V14</f>
        <v>11.3</v>
      </c>
      <c r="W15" s="6">
        <f>wzorzec!W14</f>
        <v>16.399999999999999</v>
      </c>
      <c r="X15" s="7">
        <f>wzorzec!X14</f>
        <v>132</v>
      </c>
    </row>
    <row r="16" spans="1:24" x14ac:dyDescent="0.2">
      <c r="A16" s="7" t="str">
        <f>'dane '!A16</f>
        <v>Irlandia</v>
      </c>
      <c r="B16" s="7">
        <f>wzorzec!B15</f>
        <v>13</v>
      </c>
      <c r="C16" s="7">
        <f>wzorzec!C15</f>
        <v>11.9</v>
      </c>
      <c r="D16" s="7">
        <f>wzorzec!D15</f>
        <v>6.47</v>
      </c>
      <c r="E16" s="7">
        <f>wzorzec!E15</f>
        <v>2.4</v>
      </c>
      <c r="F16" s="7">
        <f>wzorzec!F15</f>
        <v>253.3</v>
      </c>
      <c r="G16" s="6">
        <f>wzorzec!G15</f>
        <v>71</v>
      </c>
      <c r="H16" s="6">
        <f>wzorzec!H15</f>
        <v>88.6</v>
      </c>
      <c r="I16" s="6">
        <f>wzorzec!I15</f>
        <v>87.4</v>
      </c>
      <c r="J16" s="6">
        <f>wzorzec!J15</f>
        <v>3.8</v>
      </c>
      <c r="K16" s="6">
        <f>wzorzec!K15</f>
        <v>5.0999999999999996</v>
      </c>
      <c r="L16" s="6">
        <f>wzorzec!L15</f>
        <v>8</v>
      </c>
      <c r="M16" s="6">
        <f>wzorzec!M15</f>
        <v>20.8</v>
      </c>
      <c r="N16" s="6">
        <f>wzorzec!N15</f>
        <v>5</v>
      </c>
      <c r="O16" s="6">
        <f>wzorzec!O15</f>
        <v>655.77777777777783</v>
      </c>
      <c r="P16" s="7">
        <f>wzorzec!P15</f>
        <v>9.1999999999999993</v>
      </c>
      <c r="Q16" s="7">
        <f>wzorzec!Q15</f>
        <v>13.6</v>
      </c>
      <c r="R16" s="7">
        <f>wzorzec!R15</f>
        <v>1.65</v>
      </c>
      <c r="S16" s="7">
        <f>wzorzec!S15</f>
        <v>1.88</v>
      </c>
      <c r="T16" s="7">
        <f>wzorzec!T15</f>
        <v>94</v>
      </c>
      <c r="U16" s="7">
        <f>wzorzec!U15</f>
        <v>0.05</v>
      </c>
      <c r="V16" s="6">
        <f>wzorzec!V15</f>
        <v>20.2</v>
      </c>
      <c r="W16" s="6">
        <f>wzorzec!W15</f>
        <v>26</v>
      </c>
      <c r="X16" s="7">
        <f>wzorzec!X15</f>
        <v>24.3</v>
      </c>
    </row>
    <row r="17" spans="1:24" x14ac:dyDescent="0.2">
      <c r="A17" s="7" t="str">
        <f>'dane '!A17</f>
        <v>Litwa</v>
      </c>
      <c r="B17" s="7">
        <f>wzorzec!B16</f>
        <v>12</v>
      </c>
      <c r="C17" s="7">
        <f>wzorzec!C16</f>
        <v>37.9</v>
      </c>
      <c r="D17" s="7">
        <f>wzorzec!D16</f>
        <v>377</v>
      </c>
      <c r="E17" s="7">
        <f>wzorzec!E16</f>
        <v>2</v>
      </c>
      <c r="F17" s="7">
        <f>wzorzec!F16</f>
        <v>123.5</v>
      </c>
      <c r="G17" s="6">
        <f>wzorzec!G16</f>
        <v>81</v>
      </c>
      <c r="H17" s="6">
        <f>wzorzec!H16</f>
        <v>78.400000000000006</v>
      </c>
      <c r="I17" s="6">
        <f>wzorzec!I16</f>
        <v>104.5</v>
      </c>
      <c r="J17" s="6">
        <f>wzorzec!J16</f>
        <v>6.3</v>
      </c>
      <c r="K17" s="6">
        <f>wzorzec!K16</f>
        <v>8.6</v>
      </c>
      <c r="L17" s="6">
        <f>wzorzec!L16</f>
        <v>15.4</v>
      </c>
      <c r="M17" s="6">
        <f>wzorzec!M16</f>
        <v>15</v>
      </c>
      <c r="N17" s="6">
        <f>wzorzec!N16</f>
        <v>1</v>
      </c>
      <c r="O17" s="6">
        <f>wzorzec!O16</f>
        <v>448</v>
      </c>
      <c r="P17" s="7">
        <f>wzorzec!P16</f>
        <v>25.8</v>
      </c>
      <c r="Q17" s="7">
        <f>wzorzec!Q16</f>
        <v>13.1</v>
      </c>
      <c r="R17" s="7">
        <f>wzorzec!R16</f>
        <v>7.11</v>
      </c>
      <c r="S17" s="7">
        <f>wzorzec!S16</f>
        <v>1.85</v>
      </c>
      <c r="T17" s="7">
        <f>wzorzec!T16</f>
        <v>66</v>
      </c>
      <c r="U17" s="7">
        <f>wzorzec!U16</f>
        <v>0.18</v>
      </c>
      <c r="V17" s="6">
        <f>wzorzec!V16</f>
        <v>16.3</v>
      </c>
      <c r="W17" s="6">
        <f>wzorzec!W16</f>
        <v>29.3</v>
      </c>
      <c r="X17" s="7">
        <f>wzorzec!X16</f>
        <v>42.4</v>
      </c>
    </row>
    <row r="18" spans="1:24" x14ac:dyDescent="0.2">
      <c r="A18" s="7" t="str">
        <f>'dane '!A18</f>
        <v>Luksemburg</v>
      </c>
      <c r="B18" s="7">
        <f>wzorzec!B17</f>
        <v>27</v>
      </c>
      <c r="C18" s="7">
        <f>wzorzec!C17</f>
        <v>33.9</v>
      </c>
      <c r="D18" s="7">
        <f>wzorzec!D17</f>
        <v>2</v>
      </c>
      <c r="E18" s="7">
        <f>wzorzec!E17</f>
        <v>0.3</v>
      </c>
      <c r="F18" s="7">
        <f>wzorzec!F17</f>
        <v>123.5</v>
      </c>
      <c r="G18" s="6">
        <f>wzorzec!G17</f>
        <v>72</v>
      </c>
      <c r="H18" s="6">
        <f>wzorzec!H17</f>
        <v>95.9</v>
      </c>
      <c r="I18" s="6">
        <f>wzorzec!I17</f>
        <v>96.1</v>
      </c>
      <c r="J18" s="6">
        <f>wzorzec!J17</f>
        <v>2.2000000000000002</v>
      </c>
      <c r="K18" s="6">
        <f>wzorzec!K17</f>
        <v>3.5</v>
      </c>
      <c r="L18" s="6">
        <f>wzorzec!L17</f>
        <v>20.100000000000001</v>
      </c>
      <c r="M18" s="6">
        <f>wzorzec!M17</f>
        <v>23.9</v>
      </c>
      <c r="N18" s="6">
        <f>wzorzec!N17</f>
        <v>4</v>
      </c>
      <c r="O18" s="6">
        <f>wzorzec!O17</f>
        <v>607</v>
      </c>
      <c r="P18" s="7">
        <f>wzorzec!P17</f>
        <v>5</v>
      </c>
      <c r="Q18" s="7">
        <f>wzorzec!Q17</f>
        <v>1.8</v>
      </c>
      <c r="R18" s="7">
        <f>wzorzec!R17</f>
        <v>3.21</v>
      </c>
      <c r="S18" s="7">
        <f>wzorzec!S17</f>
        <v>1.82</v>
      </c>
      <c r="T18" s="7">
        <f>wzorzec!T17</f>
        <v>125</v>
      </c>
      <c r="U18" s="7">
        <f>wzorzec!U17</f>
        <v>0.38</v>
      </c>
      <c r="V18" s="6">
        <f>wzorzec!V17</f>
        <v>16.600000000000001</v>
      </c>
      <c r="W18" s="6">
        <f>wzorzec!W17</f>
        <v>18.5</v>
      </c>
      <c r="X18" s="7">
        <f>wzorzec!X17</f>
        <v>9.64</v>
      </c>
    </row>
    <row r="19" spans="1:24" x14ac:dyDescent="0.2">
      <c r="A19" s="7" t="str">
        <f>'dane '!A19</f>
        <v>Łotwa</v>
      </c>
      <c r="B19" s="7">
        <f>wzorzec!B18</f>
        <v>12</v>
      </c>
      <c r="C19" s="7">
        <f>wzorzec!C18</f>
        <v>53.9</v>
      </c>
      <c r="D19" s="7">
        <f>wzorzec!D18</f>
        <v>549.4</v>
      </c>
      <c r="E19" s="7">
        <f>wzorzec!E18</f>
        <v>2.2000000000000002</v>
      </c>
      <c r="F19" s="7">
        <f>wzorzec!F18</f>
        <v>141.4</v>
      </c>
      <c r="G19" s="6">
        <f>wzorzec!G18</f>
        <v>1</v>
      </c>
      <c r="H19" s="6">
        <f>wzorzec!H18</f>
        <v>51.2</v>
      </c>
      <c r="I19" s="6">
        <f>wzorzec!I18</f>
        <v>86.6</v>
      </c>
      <c r="J19" s="6">
        <f>wzorzec!J18</f>
        <v>1.9</v>
      </c>
      <c r="K19" s="6">
        <f>wzorzec!K18</f>
        <v>11.8</v>
      </c>
      <c r="L19" s="6">
        <f>wzorzec!L18</f>
        <v>14.6</v>
      </c>
      <c r="M19" s="6">
        <f>wzorzec!M18</f>
        <v>21.5</v>
      </c>
      <c r="N19" s="6">
        <f>wzorzec!N18</f>
        <v>2</v>
      </c>
      <c r="O19" s="6">
        <f>wzorzec!O18</f>
        <v>404</v>
      </c>
      <c r="P19" s="7">
        <f>wzorzec!P18</f>
        <v>37.6</v>
      </c>
      <c r="Q19" s="7">
        <f>wzorzec!Q18</f>
        <v>28.1</v>
      </c>
      <c r="R19" s="7">
        <f>wzorzec!R18</f>
        <v>12.29</v>
      </c>
      <c r="S19" s="7">
        <f>wzorzec!S18</f>
        <v>3.66</v>
      </c>
      <c r="T19" s="7">
        <f>wzorzec!T18</f>
        <v>65</v>
      </c>
      <c r="U19" s="7">
        <f>wzorzec!U18</f>
        <v>0.16</v>
      </c>
      <c r="V19" s="6">
        <f>wzorzec!V18</f>
        <v>16.3</v>
      </c>
      <c r="W19" s="6">
        <f>wzorzec!W18</f>
        <v>30.9</v>
      </c>
      <c r="X19" s="7">
        <f>wzorzec!X18</f>
        <v>29.7</v>
      </c>
    </row>
    <row r="20" spans="1:24" x14ac:dyDescent="0.2">
      <c r="A20" s="7" t="str">
        <f>'dane '!A20</f>
        <v>Malta</v>
      </c>
      <c r="B20" s="7">
        <f>wzorzec!B19</f>
        <v>13</v>
      </c>
      <c r="C20" s="7">
        <f>wzorzec!C19</f>
        <v>5.2</v>
      </c>
      <c r="D20" s="7">
        <f>wzorzec!D19</f>
        <v>0</v>
      </c>
      <c r="E20" s="7">
        <f>wzorzec!E19</f>
        <v>1.3</v>
      </c>
      <c r="F20" s="7">
        <f>wzorzec!F19</f>
        <v>92.2</v>
      </c>
      <c r="G20" s="6">
        <f>wzorzec!G19</f>
        <v>231.76190476190473</v>
      </c>
      <c r="H20" s="6">
        <f>wzorzec!H19</f>
        <v>97.3</v>
      </c>
      <c r="I20" s="6">
        <f>wzorzec!I19</f>
        <v>72.5</v>
      </c>
      <c r="J20" s="6">
        <f>wzorzec!J19</f>
        <v>7.5</v>
      </c>
      <c r="K20" s="6">
        <f>wzorzec!K19</f>
        <v>0.8</v>
      </c>
      <c r="L20" s="6">
        <f>wzorzec!L19</f>
        <v>24.8</v>
      </c>
      <c r="M20" s="6">
        <f>wzorzec!M19</f>
        <v>14</v>
      </c>
      <c r="N20" s="6">
        <f>wzorzec!N19</f>
        <v>30</v>
      </c>
      <c r="O20" s="6">
        <f>wzorzec!O19</f>
        <v>606</v>
      </c>
      <c r="P20" s="7">
        <f>wzorzec!P19</f>
        <v>5</v>
      </c>
      <c r="Q20" s="7">
        <f>wzorzec!Q19</f>
        <v>0.1</v>
      </c>
      <c r="R20" s="7">
        <f>wzorzec!R19</f>
        <v>0.25</v>
      </c>
      <c r="S20" s="7">
        <f>wzorzec!S19</f>
        <v>2.9</v>
      </c>
      <c r="T20" s="7">
        <f>wzorzec!T19</f>
        <v>59</v>
      </c>
      <c r="U20" s="7">
        <f>wzorzec!U19</f>
        <v>0.13</v>
      </c>
      <c r="V20" s="6">
        <f>wzorzec!V19</f>
        <v>12.6</v>
      </c>
      <c r="W20" s="6">
        <f>wzorzec!W19</f>
        <v>22.4</v>
      </c>
      <c r="X20" s="7">
        <f>wzorzec!X19</f>
        <v>143.91419305977459</v>
      </c>
    </row>
    <row r="21" spans="1:24" x14ac:dyDescent="0.2">
      <c r="A21" s="7" t="str">
        <f>'dane '!A21</f>
        <v>Niemcy</v>
      </c>
      <c r="B21" s="7">
        <f>wzorzec!B20</f>
        <v>15</v>
      </c>
      <c r="C21" s="7">
        <f>wzorzec!C20</f>
        <v>33.799999999999997</v>
      </c>
      <c r="D21" s="7">
        <f>wzorzec!D20</f>
        <v>9264</v>
      </c>
      <c r="E21" s="7">
        <f>wzorzec!E20</f>
        <v>1.8</v>
      </c>
      <c r="F21" s="7">
        <f>wzorzec!F20</f>
        <v>131.9</v>
      </c>
      <c r="G21" s="6">
        <f>wzorzec!G20</f>
        <v>869</v>
      </c>
      <c r="H21" s="6">
        <f>wzorzec!H20</f>
        <v>61.9</v>
      </c>
      <c r="I21" s="6">
        <f>wzorzec!I20</f>
        <v>96.2</v>
      </c>
      <c r="J21" s="6">
        <f>wzorzec!J20</f>
        <v>4.3</v>
      </c>
      <c r="K21" s="6">
        <f>wzorzec!K20</f>
        <v>2.7</v>
      </c>
      <c r="L21" s="6">
        <f>wzorzec!L20</f>
        <v>25.8</v>
      </c>
      <c r="M21" s="6">
        <f>wzorzec!M20</f>
        <v>16</v>
      </c>
      <c r="N21" s="6">
        <f>wzorzec!N20</f>
        <v>-2</v>
      </c>
      <c r="O21" s="6">
        <f>wzorzec!O20</f>
        <v>632</v>
      </c>
      <c r="P21" s="7">
        <f>wzorzec!P20</f>
        <v>14.6</v>
      </c>
      <c r="Q21" s="7">
        <f>wzorzec!Q20</f>
        <v>28</v>
      </c>
      <c r="R21" s="7">
        <f>wzorzec!R20</f>
        <v>6.34</v>
      </c>
      <c r="S21" s="7">
        <f>wzorzec!S20</f>
        <v>1.91</v>
      </c>
      <c r="T21" s="7">
        <f>wzorzec!T20</f>
        <v>132</v>
      </c>
      <c r="U21" s="7">
        <f>wzorzec!U20</f>
        <v>0.41</v>
      </c>
      <c r="V21" s="6">
        <f>wzorzec!V20</f>
        <v>7.2</v>
      </c>
      <c r="W21" s="6">
        <f>wzorzec!W20</f>
        <v>20</v>
      </c>
      <c r="X21" s="7">
        <f>wzorzec!X20</f>
        <v>514</v>
      </c>
    </row>
    <row r="22" spans="1:24" x14ac:dyDescent="0.2">
      <c r="A22" s="7" t="str">
        <f>'dane '!A22</f>
        <v>Polska</v>
      </c>
      <c r="B22" s="7">
        <f>wzorzec!B21</f>
        <v>20</v>
      </c>
      <c r="C22" s="7">
        <f>wzorzec!C21</f>
        <v>35.700000000000003</v>
      </c>
      <c r="D22" s="7">
        <f>wzorzec!D21</f>
        <v>1607.5</v>
      </c>
      <c r="E22" s="7">
        <f>wzorzec!E21</f>
        <v>1.7</v>
      </c>
      <c r="F22" s="7">
        <f>wzorzec!F21</f>
        <v>143</v>
      </c>
      <c r="G22" s="6">
        <f>wzorzec!G21</f>
        <v>231.76190476190473</v>
      </c>
      <c r="H22" s="6">
        <f>wzorzec!H21</f>
        <v>29.2</v>
      </c>
      <c r="I22" s="6">
        <f>wzorzec!I21</f>
        <v>91.4</v>
      </c>
      <c r="J22" s="6">
        <f>wzorzec!J21</f>
        <v>18.2</v>
      </c>
      <c r="K22" s="6">
        <f>wzorzec!K21</f>
        <v>5.8</v>
      </c>
      <c r="L22" s="6">
        <f>wzorzec!L21</f>
        <v>12.4</v>
      </c>
      <c r="M22" s="6">
        <f>wzorzec!M21</f>
        <v>16.899999999999999</v>
      </c>
      <c r="N22" s="6">
        <f>wzorzec!N21</f>
        <v>5.333333333333333</v>
      </c>
      <c r="O22" s="6">
        <f>wzorzec!O21</f>
        <v>286</v>
      </c>
      <c r="P22" s="7">
        <f>wzorzec!P21</f>
        <v>11.7</v>
      </c>
      <c r="Q22" s="7">
        <f>wzorzec!Q21</f>
        <v>58.4</v>
      </c>
      <c r="R22" s="7">
        <f>wzorzec!R21</f>
        <v>4.03</v>
      </c>
      <c r="S22" s="7">
        <f>wzorzec!S21</f>
        <v>2.66</v>
      </c>
      <c r="T22" s="7">
        <f>wzorzec!T21</f>
        <v>44</v>
      </c>
      <c r="U22" s="7">
        <f>wzorzec!U21</f>
        <v>0.24</v>
      </c>
      <c r="V22" s="6">
        <f>wzorzec!V21</f>
        <v>20.8</v>
      </c>
      <c r="W22" s="6">
        <f>wzorzec!W21</f>
        <v>23.4</v>
      </c>
      <c r="X22" s="7">
        <f>wzorzec!X21</f>
        <v>491.7</v>
      </c>
    </row>
    <row r="23" spans="1:24" x14ac:dyDescent="0.2">
      <c r="A23" s="7" t="str">
        <f>'dane '!A23</f>
        <v>Portugalia</v>
      </c>
      <c r="B23" s="7">
        <f>wzorzec!B22</f>
        <v>21</v>
      </c>
      <c r="C23" s="7">
        <f>wzorzec!C22</f>
        <v>33.5</v>
      </c>
      <c r="D23" s="7">
        <f>wzorzec!D22</f>
        <v>1070.1099999999999</v>
      </c>
      <c r="E23" s="7">
        <f>wzorzec!E22</f>
        <v>1.4</v>
      </c>
      <c r="F23" s="7">
        <f>wzorzec!F22</f>
        <v>132.80000000000001</v>
      </c>
      <c r="G23" s="6">
        <f>wzorzec!G22</f>
        <v>187</v>
      </c>
      <c r="H23" s="6">
        <f>wzorzec!H22</f>
        <v>77.3</v>
      </c>
      <c r="I23" s="6">
        <f>wzorzec!I22</f>
        <v>87.3</v>
      </c>
      <c r="J23" s="6">
        <f>wzorzec!J22</f>
        <v>4.8</v>
      </c>
      <c r="K23" s="6">
        <f>wzorzec!K22</f>
        <v>5.6</v>
      </c>
      <c r="L23" s="6">
        <f>wzorzec!L22</f>
        <v>23</v>
      </c>
      <c r="M23" s="6">
        <f>wzorzec!M22</f>
        <v>15</v>
      </c>
      <c r="N23" s="6">
        <f>wzorzec!N22</f>
        <v>5</v>
      </c>
      <c r="O23" s="6">
        <f>wzorzec!O22</f>
        <v>460</v>
      </c>
      <c r="P23" s="7">
        <f>wzorzec!P22</f>
        <v>28</v>
      </c>
      <c r="Q23" s="7">
        <f>wzorzec!Q22</f>
        <v>78.099999999999994</v>
      </c>
      <c r="R23" s="7">
        <f>wzorzec!R22</f>
        <v>6.52</v>
      </c>
      <c r="S23" s="7">
        <f>wzorzec!S22</f>
        <v>2.41</v>
      </c>
      <c r="T23" s="7">
        <f>wzorzec!T22</f>
        <v>92</v>
      </c>
      <c r="U23" s="7">
        <f>wzorzec!U22</f>
        <v>0.08</v>
      </c>
      <c r="V23" s="6">
        <f>wzorzec!V22</f>
        <v>32</v>
      </c>
      <c r="W23" s="6">
        <f>wzorzec!W22</f>
        <v>26.6</v>
      </c>
      <c r="X23" s="7">
        <f>wzorzec!X22</f>
        <v>99.6</v>
      </c>
    </row>
    <row r="24" spans="1:24" x14ac:dyDescent="0.2">
      <c r="A24" s="7" t="str">
        <f>'dane '!A24</f>
        <v>Rumunia</v>
      </c>
      <c r="B24" s="7">
        <f>wzorzec!B23</f>
        <v>23</v>
      </c>
      <c r="C24" s="7">
        <f>wzorzec!C23</f>
        <v>32.6</v>
      </c>
      <c r="D24" s="7">
        <f>wzorzec!D23</f>
        <v>538.9</v>
      </c>
      <c r="E24" s="7">
        <f>wzorzec!E23</f>
        <v>1.5</v>
      </c>
      <c r="F24" s="7">
        <f>wzorzec!F23</f>
        <v>55.7</v>
      </c>
      <c r="G24" s="6">
        <f>wzorzec!G23</f>
        <v>185</v>
      </c>
      <c r="H24" s="6">
        <f>wzorzec!H23</f>
        <v>17.100000000000001</v>
      </c>
      <c r="I24" s="6">
        <f>wzorzec!I23</f>
        <v>91.3</v>
      </c>
      <c r="J24" s="6">
        <f>wzorzec!J23</f>
        <v>7.7</v>
      </c>
      <c r="K24" s="6">
        <f>wzorzec!K23</f>
        <v>7.6</v>
      </c>
      <c r="L24" s="6">
        <f>wzorzec!L23</f>
        <v>22.2</v>
      </c>
      <c r="M24" s="6">
        <f>wzorzec!M23</f>
        <v>27.2</v>
      </c>
      <c r="N24" s="6">
        <f>wzorzec!N23</f>
        <v>-1</v>
      </c>
      <c r="O24" s="6">
        <f>wzorzec!O23</f>
        <v>247</v>
      </c>
      <c r="P24" s="7">
        <f>wzorzec!P23</f>
        <v>24.8</v>
      </c>
      <c r="Q24" s="7">
        <f>wzorzec!Q23</f>
        <v>28.9</v>
      </c>
      <c r="R24" s="7">
        <f>wzorzec!R23</f>
        <v>1.77</v>
      </c>
      <c r="S24" s="7">
        <f>wzorzec!S23</f>
        <v>2.4300000000000002</v>
      </c>
      <c r="T24" s="7">
        <f>wzorzec!T23</f>
        <v>71</v>
      </c>
      <c r="U24" s="7">
        <f>wzorzec!U23</f>
        <v>0.19</v>
      </c>
      <c r="V24" s="6">
        <f>wzorzec!V23</f>
        <v>21.7</v>
      </c>
      <c r="W24" s="6">
        <f>wzorzec!W23</f>
        <v>37.4</v>
      </c>
      <c r="X24" s="7">
        <f>wzorzec!X23</f>
        <v>155.1</v>
      </c>
    </row>
    <row r="25" spans="1:24" x14ac:dyDescent="0.2">
      <c r="A25" s="7" t="str">
        <f>'dane '!A25</f>
        <v>Słowacja</v>
      </c>
      <c r="B25" s="7">
        <f>wzorzec!B24</f>
        <v>30</v>
      </c>
      <c r="C25" s="7">
        <f>wzorzec!C24</f>
        <v>45.1</v>
      </c>
      <c r="D25" s="7">
        <f>wzorzec!D24</f>
        <v>853.7</v>
      </c>
      <c r="E25" s="7">
        <f>wzorzec!E24</f>
        <v>1.1000000000000001</v>
      </c>
      <c r="F25" s="7">
        <f>wzorzec!F24</f>
        <v>144.4</v>
      </c>
      <c r="G25" s="6">
        <f>wzorzec!G24</f>
        <v>0</v>
      </c>
      <c r="H25" s="6">
        <f>wzorzec!H24</f>
        <v>58.7</v>
      </c>
      <c r="I25" s="6">
        <f>wzorzec!I24</f>
        <v>83.8</v>
      </c>
      <c r="J25" s="6">
        <f>wzorzec!J24</f>
        <v>13.2</v>
      </c>
      <c r="K25" s="6">
        <f>wzorzec!K24</f>
        <v>6.9</v>
      </c>
      <c r="L25" s="6">
        <f>wzorzec!L24</f>
        <v>12.8</v>
      </c>
      <c r="M25" s="6">
        <f>wzorzec!M24</f>
        <v>12.7</v>
      </c>
      <c r="N25" s="6">
        <f>wzorzec!N24</f>
        <v>-5</v>
      </c>
      <c r="O25" s="6">
        <f>wzorzec!O24</f>
        <v>329</v>
      </c>
      <c r="P25" s="7">
        <f>wzorzec!P24</f>
        <v>12.9</v>
      </c>
      <c r="Q25" s="7">
        <f>wzorzec!Q24</f>
        <v>37.4</v>
      </c>
      <c r="R25" s="7">
        <f>wzorzec!R24</f>
        <v>9.4700000000000006</v>
      </c>
      <c r="S25" s="7">
        <f>wzorzec!S24</f>
        <v>1.76</v>
      </c>
      <c r="T25" s="7">
        <f>wzorzec!T24</f>
        <v>61</v>
      </c>
      <c r="U25" s="7">
        <f>wzorzec!U24</f>
        <v>0.33</v>
      </c>
      <c r="V25" s="6">
        <f>wzorzec!V24</f>
        <v>26.5</v>
      </c>
      <c r="W25" s="6">
        <f>wzorzec!W24</f>
        <v>18.399999999999999</v>
      </c>
      <c r="X25" s="7">
        <f>wzorzec!X24</f>
        <v>144.01113543840199</v>
      </c>
    </row>
    <row r="26" spans="1:24" x14ac:dyDescent="0.2">
      <c r="A26" s="7" t="str">
        <f>'dane '!A26</f>
        <v>Słowenia</v>
      </c>
      <c r="B26" s="7">
        <f>wzorzec!B25</f>
        <v>38</v>
      </c>
      <c r="C26" s="7">
        <f>wzorzec!C25</f>
        <v>61.1</v>
      </c>
      <c r="D26" s="7">
        <f>wzorzec!D25</f>
        <v>278</v>
      </c>
      <c r="E26" s="7">
        <f>wzorzec!E25</f>
        <v>0.8</v>
      </c>
      <c r="F26" s="7">
        <f>wzorzec!F25</f>
        <v>165.4</v>
      </c>
      <c r="G26" s="6">
        <f>wzorzec!G25</f>
        <v>5</v>
      </c>
      <c r="H26" s="6">
        <f>wzorzec!H25</f>
        <v>48.8</v>
      </c>
      <c r="I26" s="6">
        <f>wzorzec!I25</f>
        <v>86.3</v>
      </c>
      <c r="J26" s="6">
        <f>wzorzec!J25</f>
        <v>2.6</v>
      </c>
      <c r="K26" s="6">
        <f>wzorzec!K25</f>
        <v>6.3</v>
      </c>
      <c r="L26" s="6">
        <f>wzorzec!L25</f>
        <v>12.9</v>
      </c>
      <c r="M26" s="6">
        <f>wzorzec!M25</f>
        <v>13.3</v>
      </c>
      <c r="N26" s="6">
        <f>wzorzec!N25</f>
        <v>2</v>
      </c>
      <c r="O26" s="6">
        <f>wzorzec!O25</f>
        <v>449</v>
      </c>
      <c r="P26" s="7">
        <f>wzorzec!P25</f>
        <v>21.9</v>
      </c>
      <c r="Q26" s="7">
        <f>wzorzec!Q25</f>
        <v>6.5</v>
      </c>
      <c r="R26" s="7">
        <f>wzorzec!R25</f>
        <v>8.85</v>
      </c>
      <c r="S26" s="7">
        <f>wzorzec!S25</f>
        <v>3.89</v>
      </c>
      <c r="T26" s="7">
        <f>wzorzec!T25</f>
        <v>93</v>
      </c>
      <c r="U26" s="7">
        <f>wzorzec!U25</f>
        <v>0.3</v>
      </c>
      <c r="V26" s="6">
        <f>wzorzec!V25</f>
        <v>16.3</v>
      </c>
      <c r="W26" s="6">
        <f>wzorzec!W25</f>
        <v>19.2</v>
      </c>
      <c r="X26" s="7">
        <f>wzorzec!X25</f>
        <v>23.7</v>
      </c>
    </row>
    <row r="27" spans="1:24" x14ac:dyDescent="0.2">
      <c r="A27" s="7" t="str">
        <f>'dane '!A27</f>
        <v>Szwecja</v>
      </c>
      <c r="B27" s="7">
        <f>wzorzec!B26</f>
        <v>13</v>
      </c>
      <c r="C27" s="7">
        <f>wzorzec!C26</f>
        <v>64.2</v>
      </c>
      <c r="D27" s="7">
        <f>wzorzec!D26</f>
        <v>2245.0300000000002</v>
      </c>
      <c r="E27" s="7">
        <f>wzorzec!E26</f>
        <v>8.9</v>
      </c>
      <c r="F27" s="7">
        <f>wzorzec!F26</f>
        <v>109.1</v>
      </c>
      <c r="G27" s="6">
        <f>wzorzec!G26</f>
        <v>153</v>
      </c>
      <c r="H27" s="6">
        <f>wzorzec!H26</f>
        <v>30</v>
      </c>
      <c r="I27" s="6">
        <f>wzorzec!I26</f>
        <v>83.7</v>
      </c>
      <c r="J27" s="6">
        <f>wzorzec!J26</f>
        <v>2</v>
      </c>
      <c r="K27" s="6">
        <f>wzorzec!K26</f>
        <v>3.9</v>
      </c>
      <c r="L27" s="6">
        <f>wzorzec!L26</f>
        <v>12.6</v>
      </c>
      <c r="M27" s="6">
        <f>wzorzec!M26</f>
        <v>22.6</v>
      </c>
      <c r="N27" s="6">
        <f>wzorzec!N26</f>
        <v>0</v>
      </c>
      <c r="O27" s="6">
        <f>wzorzec!O26</f>
        <v>447</v>
      </c>
      <c r="P27" s="7">
        <f>wzorzec!P26</f>
        <v>53.8</v>
      </c>
      <c r="Q27" s="7">
        <f>wzorzec!Q26</f>
        <v>11.9</v>
      </c>
      <c r="R27" s="7">
        <f>wzorzec!R26</f>
        <v>17.14</v>
      </c>
      <c r="S27" s="7">
        <f>wzorzec!S26</f>
        <v>2.21</v>
      </c>
      <c r="T27" s="7">
        <f>wzorzec!T26</f>
        <v>121</v>
      </c>
      <c r="U27" s="7">
        <f>wzorzec!U26</f>
        <v>0.11</v>
      </c>
      <c r="V27" s="6">
        <f>wzorzec!V26</f>
        <v>20.399999999999999</v>
      </c>
      <c r="W27" s="6">
        <f>wzorzec!W26</f>
        <v>18.600000000000001</v>
      </c>
      <c r="X27" s="7">
        <f>wzorzec!X26</f>
        <v>71.900000000000006</v>
      </c>
    </row>
    <row r="28" spans="1:24" x14ac:dyDescent="0.2">
      <c r="A28" s="7" t="str">
        <f>'dane '!A28</f>
        <v>Węgry</v>
      </c>
      <c r="B28" s="7">
        <f>wzorzec!B27</f>
        <v>21</v>
      </c>
      <c r="C28" s="7">
        <f>wzorzec!C27</f>
        <v>24</v>
      </c>
      <c r="D28" s="7">
        <f>wzorzec!D27</f>
        <v>874.37</v>
      </c>
      <c r="E28" s="7">
        <f>wzorzec!E27</f>
        <v>2.1</v>
      </c>
      <c r="F28" s="7">
        <f>wzorzec!F27</f>
        <v>130.19999999999999</v>
      </c>
      <c r="G28" s="6">
        <f>wzorzec!G27</f>
        <v>702</v>
      </c>
      <c r="H28" s="6">
        <f>wzorzec!H27</f>
        <v>53.3</v>
      </c>
      <c r="I28" s="6">
        <f>wzorzec!I27</f>
        <v>79.599999999999994</v>
      </c>
      <c r="J28" s="6">
        <f>wzorzec!J27</f>
        <v>2.4</v>
      </c>
      <c r="K28" s="6">
        <f>wzorzec!K27</f>
        <v>7.1</v>
      </c>
      <c r="L28" s="6">
        <f>wzorzec!L27</f>
        <v>13.7</v>
      </c>
      <c r="M28" s="6">
        <f>wzorzec!M27</f>
        <v>12.7</v>
      </c>
      <c r="N28" s="6">
        <f>wzorzec!N27</f>
        <v>-1</v>
      </c>
      <c r="O28" s="6">
        <f>wzorzec!O27</f>
        <v>377</v>
      </c>
      <c r="P28" s="7">
        <f>wzorzec!P27</f>
        <v>14.4</v>
      </c>
      <c r="Q28" s="7">
        <f>wzorzec!Q27</f>
        <v>88.4</v>
      </c>
      <c r="R28" s="7">
        <f>wzorzec!R27</f>
        <v>2.4300000000000002</v>
      </c>
      <c r="S28" s="7">
        <f>wzorzec!S27</f>
        <v>2.67</v>
      </c>
      <c r="T28" s="7">
        <f>wzorzec!T27</f>
        <v>73</v>
      </c>
      <c r="U28" s="7">
        <f>wzorzec!U27</f>
        <v>0.18</v>
      </c>
      <c r="V28" s="6">
        <f>wzorzec!V27</f>
        <v>17.3</v>
      </c>
      <c r="W28" s="6">
        <f>wzorzec!W27</f>
        <v>28.2</v>
      </c>
      <c r="X28" s="7">
        <f>wzorzec!X27</f>
        <v>144.12425003756678</v>
      </c>
    </row>
    <row r="29" spans="1:24" x14ac:dyDescent="0.2">
      <c r="A29" s="7" t="str">
        <f>'dane '!A29</f>
        <v>Wielka Brytania</v>
      </c>
      <c r="B29" s="7">
        <f>wzorzec!B28</f>
        <v>9</v>
      </c>
      <c r="C29" s="7">
        <f>wzorzec!C28</f>
        <v>11.8</v>
      </c>
      <c r="D29" s="7">
        <f>wzorzec!D28</f>
        <v>290</v>
      </c>
      <c r="E29" s="7">
        <f>wzorzec!E28</f>
        <v>1.6</v>
      </c>
      <c r="F29" s="7">
        <f>wzorzec!F28</f>
        <v>164.7</v>
      </c>
      <c r="G29" s="6">
        <f>wzorzec!G28</f>
        <v>231.76190476190473</v>
      </c>
      <c r="H29" s="6">
        <f>wzorzec!H28</f>
        <v>37.299999999999997</v>
      </c>
      <c r="I29" s="6">
        <f>wzorzec!I28</f>
        <v>88.2</v>
      </c>
      <c r="J29" s="6">
        <f>wzorzec!J28</f>
        <v>3.6</v>
      </c>
      <c r="K29" s="6">
        <f>wzorzec!K28</f>
        <v>2.2000000000000002</v>
      </c>
      <c r="L29" s="6">
        <f>wzorzec!L28</f>
        <v>16.5</v>
      </c>
      <c r="M29" s="6">
        <f>wzorzec!M28</f>
        <v>9</v>
      </c>
      <c r="N29" s="6">
        <f>wzorzec!N28</f>
        <v>-0.54545454545454541</v>
      </c>
      <c r="O29" s="6">
        <f>wzorzec!O28</f>
        <v>483</v>
      </c>
      <c r="P29" s="7">
        <f>wzorzec!P28</f>
        <v>8.5</v>
      </c>
      <c r="Q29" s="7">
        <f>wzorzec!Q28</f>
        <v>112</v>
      </c>
      <c r="R29" s="7">
        <f>wzorzec!R28</f>
        <v>2.89</v>
      </c>
      <c r="S29" s="7">
        <f>wzorzec!S28</f>
        <v>2.4500000000000002</v>
      </c>
      <c r="T29" s="7">
        <f>wzorzec!T28</f>
        <v>113</v>
      </c>
      <c r="U29" s="7">
        <f>wzorzec!U28</f>
        <v>0.11</v>
      </c>
      <c r="V29" s="6">
        <f>wzorzec!V28</f>
        <v>14.6</v>
      </c>
      <c r="W29" s="6">
        <f>wzorzec!W28</f>
        <v>23.5</v>
      </c>
      <c r="X29" s="7">
        <f>wzorzec!X28</f>
        <v>335.1</v>
      </c>
    </row>
    <row r="30" spans="1:24" x14ac:dyDescent="0.2">
      <c r="A30" s="7" t="str">
        <f>'dane '!A30</f>
        <v>Włochy</v>
      </c>
      <c r="B30" s="7">
        <f>wzorzec!B29</f>
        <v>19</v>
      </c>
      <c r="C30" s="7">
        <f>wzorzec!C29</f>
        <v>33</v>
      </c>
      <c r="D30" s="7">
        <f>wzorzec!D29</f>
        <v>4705.63</v>
      </c>
      <c r="E30" s="7">
        <f>wzorzec!E29</f>
        <v>1.8</v>
      </c>
      <c r="F30" s="7">
        <f>wzorzec!F29</f>
        <v>187.9</v>
      </c>
      <c r="G30" s="6">
        <f>wzorzec!G29</f>
        <v>203</v>
      </c>
      <c r="H30" s="6">
        <f>wzorzec!H29</f>
        <v>77.099999999999994</v>
      </c>
      <c r="I30" s="6">
        <f>wzorzec!I29</f>
        <v>85.7</v>
      </c>
      <c r="J30" s="6">
        <f>wzorzec!J29</f>
        <v>2</v>
      </c>
      <c r="K30" s="6">
        <f>wzorzec!K29</f>
        <v>2.9</v>
      </c>
      <c r="L30" s="6">
        <f>wzorzec!L29</f>
        <v>18.3</v>
      </c>
      <c r="M30" s="6">
        <f>wzorzec!M29</f>
        <v>8.3000000000000007</v>
      </c>
      <c r="N30" s="6">
        <f>wzorzec!N29</f>
        <v>-1</v>
      </c>
      <c r="O30" s="6">
        <f>wzorzec!O29</f>
        <v>486</v>
      </c>
      <c r="P30" s="7">
        <f>wzorzec!P29</f>
        <v>17.5</v>
      </c>
      <c r="Q30" s="7">
        <f>wzorzec!Q29</f>
        <v>100.5</v>
      </c>
      <c r="R30" s="7">
        <f>wzorzec!R29</f>
        <v>11.79</v>
      </c>
      <c r="S30" s="7">
        <f>wzorzec!S29</f>
        <v>3.39</v>
      </c>
      <c r="T30" s="7">
        <f>wzorzec!T29</f>
        <v>104</v>
      </c>
      <c r="U30" s="7">
        <f>wzorzec!U29</f>
        <v>0.18</v>
      </c>
      <c r="V30" s="6">
        <f>wzorzec!V29</f>
        <v>40.299999999999997</v>
      </c>
      <c r="W30" s="6">
        <f>wzorzec!W29</f>
        <v>28.7</v>
      </c>
      <c r="X30" s="7">
        <f>wzorzec!X29</f>
        <v>144.2523062613476</v>
      </c>
    </row>
    <row r="31" spans="1:24" x14ac:dyDescent="0.2">
      <c r="A31" s="7" t="s">
        <v>28</v>
      </c>
      <c r="B31" s="7">
        <f>AVERAGE(B3:B30)</f>
        <v>19.571428571428573</v>
      </c>
      <c r="C31" s="7">
        <f t="shared" ref="C31:X31" si="0">AVERAGE(C3:C30)</f>
        <v>34.971428571428575</v>
      </c>
      <c r="D31" s="7">
        <f t="shared" si="0"/>
        <v>1506.2814285714285</v>
      </c>
      <c r="E31" s="7">
        <f t="shared" si="0"/>
        <v>2.4392857142857136</v>
      </c>
      <c r="F31" s="7">
        <f t="shared" si="0"/>
        <v>137.63214285714284</v>
      </c>
      <c r="G31" s="6">
        <f t="shared" si="0"/>
        <v>230.73469387755102</v>
      </c>
      <c r="H31" s="6">
        <f t="shared" si="0"/>
        <v>56.092857142857135</v>
      </c>
      <c r="I31" s="6">
        <f t="shared" si="0"/>
        <v>87.992857142857119</v>
      </c>
      <c r="J31" s="6">
        <f t="shared" si="0"/>
        <v>6.9107142857142847</v>
      </c>
      <c r="K31" s="6">
        <f t="shared" si="0"/>
        <v>5.114285714285713</v>
      </c>
      <c r="L31" s="6">
        <f t="shared" si="0"/>
        <v>16.117857142857144</v>
      </c>
      <c r="M31" s="6">
        <f t="shared" si="0"/>
        <v>16.653571428571428</v>
      </c>
      <c r="N31" s="6">
        <f t="shared" si="0"/>
        <v>3.1432178932178934</v>
      </c>
      <c r="O31" s="6">
        <f t="shared" si="0"/>
        <v>474.52777777777777</v>
      </c>
      <c r="P31" s="7">
        <f t="shared" si="0"/>
        <v>19.792857142857144</v>
      </c>
      <c r="Q31" s="7">
        <f t="shared" si="0"/>
        <v>48.878571428571433</v>
      </c>
      <c r="R31" s="7">
        <f t="shared" si="0"/>
        <v>7.1782142857142848</v>
      </c>
      <c r="S31" s="7">
        <f t="shared" si="0"/>
        <v>2.6660714285714282</v>
      </c>
      <c r="T31" s="7">
        <f t="shared" si="0"/>
        <v>87.035714285714292</v>
      </c>
      <c r="U31" s="7">
        <f t="shared" si="0"/>
        <v>0.20571428571428571</v>
      </c>
      <c r="V31" s="6">
        <f t="shared" si="0"/>
        <v>22.196428571428566</v>
      </c>
      <c r="W31" s="6">
        <f t="shared" si="0"/>
        <v>24.317857142857147</v>
      </c>
      <c r="X31" s="7">
        <f t="shared" si="0"/>
        <v>149.55634648877958</v>
      </c>
    </row>
    <row r="32" spans="1:24" x14ac:dyDescent="0.2">
      <c r="A32" s="7" t="s">
        <v>31</v>
      </c>
      <c r="B32" s="7">
        <f t="shared" ref="B32:X32" si="1">ABS(B31)</f>
        <v>19.571428571428573</v>
      </c>
      <c r="C32" s="7">
        <f t="shared" si="1"/>
        <v>34.971428571428575</v>
      </c>
      <c r="D32" s="7">
        <f t="shared" si="1"/>
        <v>1506.2814285714285</v>
      </c>
      <c r="E32" s="7">
        <f t="shared" si="1"/>
        <v>2.4392857142857136</v>
      </c>
      <c r="F32" s="7">
        <f t="shared" si="1"/>
        <v>137.63214285714284</v>
      </c>
      <c r="G32" s="6">
        <f t="shared" si="1"/>
        <v>230.73469387755102</v>
      </c>
      <c r="H32" s="6">
        <f t="shared" si="1"/>
        <v>56.092857142857135</v>
      </c>
      <c r="I32" s="6">
        <f t="shared" si="1"/>
        <v>87.992857142857119</v>
      </c>
      <c r="J32" s="6">
        <f t="shared" si="1"/>
        <v>6.9107142857142847</v>
      </c>
      <c r="K32" s="6">
        <f t="shared" si="1"/>
        <v>5.114285714285713</v>
      </c>
      <c r="L32" s="6">
        <f t="shared" si="1"/>
        <v>16.117857142857144</v>
      </c>
      <c r="M32" s="6">
        <f t="shared" si="1"/>
        <v>16.653571428571428</v>
      </c>
      <c r="N32" s="6">
        <f t="shared" si="1"/>
        <v>3.1432178932178934</v>
      </c>
      <c r="O32" s="6">
        <f t="shared" si="1"/>
        <v>474.52777777777777</v>
      </c>
      <c r="P32" s="7">
        <f t="shared" si="1"/>
        <v>19.792857142857144</v>
      </c>
      <c r="Q32" s="7">
        <f t="shared" si="1"/>
        <v>48.878571428571433</v>
      </c>
      <c r="R32" s="7">
        <f t="shared" si="1"/>
        <v>7.1782142857142848</v>
      </c>
      <c r="S32" s="7">
        <f t="shared" si="1"/>
        <v>2.6660714285714282</v>
      </c>
      <c r="T32" s="7">
        <f t="shared" si="1"/>
        <v>87.035714285714292</v>
      </c>
      <c r="U32" s="7">
        <f t="shared" si="1"/>
        <v>0.20571428571428571</v>
      </c>
      <c r="V32" s="6">
        <f t="shared" si="1"/>
        <v>22.196428571428566</v>
      </c>
      <c r="W32" s="6">
        <f t="shared" si="1"/>
        <v>24.317857142857147</v>
      </c>
      <c r="X32" s="7">
        <f t="shared" si="1"/>
        <v>149.55634648877958</v>
      </c>
    </row>
    <row r="33" spans="1:29" x14ac:dyDescent="0.2">
      <c r="A33" s="7" t="s">
        <v>29</v>
      </c>
      <c r="B33" s="7">
        <f t="shared" ref="B33:T33" si="2">STDEV(B3:B30)</f>
        <v>8.5132949247744545</v>
      </c>
      <c r="C33" s="7">
        <f t="shared" si="2"/>
        <v>16.070166911089128</v>
      </c>
      <c r="D33" s="7">
        <f t="shared" si="2"/>
        <v>2314.4155962826562</v>
      </c>
      <c r="E33" s="7">
        <f t="shared" si="2"/>
        <v>2.712159080567893</v>
      </c>
      <c r="F33" s="7">
        <f t="shared" si="2"/>
        <v>37.850623103354195</v>
      </c>
      <c r="G33" s="6">
        <f t="shared" si="2"/>
        <v>242.20266323792777</v>
      </c>
      <c r="H33" s="6">
        <f t="shared" si="2"/>
        <v>25.597032938176579</v>
      </c>
      <c r="I33" s="6">
        <f t="shared" si="2"/>
        <v>8.8510693462105792</v>
      </c>
      <c r="J33" s="6">
        <f t="shared" si="2"/>
        <v>6.1942230724199367</v>
      </c>
      <c r="K33" s="6">
        <f t="shared" si="2"/>
        <v>2.6174222951024717</v>
      </c>
      <c r="L33" s="6">
        <f t="shared" si="2"/>
        <v>4.9382148199997928</v>
      </c>
      <c r="M33" s="6">
        <f t="shared" si="2"/>
        <v>6.1302819790656544</v>
      </c>
      <c r="N33" s="6">
        <f t="shared" si="2"/>
        <v>8.5472320771462069</v>
      </c>
      <c r="O33" s="6">
        <f t="shared" si="2"/>
        <v>122.9803298199909</v>
      </c>
      <c r="P33" s="7">
        <f t="shared" si="2"/>
        <v>11.891295558218626</v>
      </c>
      <c r="Q33" s="7">
        <f t="shared" si="2"/>
        <v>58.49119818015582</v>
      </c>
      <c r="R33" s="7">
        <f t="shared" si="2"/>
        <v>5.0842808250465996</v>
      </c>
      <c r="S33" s="7">
        <f t="shared" si="2"/>
        <v>0.686037140154932</v>
      </c>
      <c r="T33" s="7">
        <f t="shared" si="2"/>
        <v>29.263151070621408</v>
      </c>
      <c r="U33" s="7">
        <f>'dane po Vs'!H33</f>
        <v>25.597032938176579</v>
      </c>
      <c r="V33" s="6">
        <f>'dane po Vs'!I33</f>
        <v>8.8510693462105792</v>
      </c>
      <c r="W33" s="6">
        <f>'dane po Vs'!J33</f>
        <v>6.1942230724199367</v>
      </c>
      <c r="X33" s="7">
        <f>'dane po Vs'!L33</f>
        <v>4.9382148199997928</v>
      </c>
    </row>
    <row r="34" spans="1:29" x14ac:dyDescent="0.2">
      <c r="A34" s="7" t="s">
        <v>30</v>
      </c>
      <c r="B34" s="7">
        <f t="shared" ref="B34:T34" si="3">B33/B32*100</f>
        <v>43.49858720687677</v>
      </c>
      <c r="C34" s="7">
        <f t="shared" si="3"/>
        <v>45.952274664062045</v>
      </c>
      <c r="D34" s="7">
        <f t="shared" si="3"/>
        <v>153.65094147629966</v>
      </c>
      <c r="E34" s="7">
        <f t="shared" si="3"/>
        <v>111.1866094522709</v>
      </c>
      <c r="F34" s="7">
        <f t="shared" si="3"/>
        <v>27.501296076340076</v>
      </c>
      <c r="G34" s="6">
        <f t="shared" si="3"/>
        <v>104.9701972285376</v>
      </c>
      <c r="H34" s="6">
        <f t="shared" si="3"/>
        <v>45.633319894877388</v>
      </c>
      <c r="I34" s="6">
        <f t="shared" si="3"/>
        <v>10.058849813048798</v>
      </c>
      <c r="J34" s="6">
        <f t="shared" si="3"/>
        <v>89.63216848979755</v>
      </c>
      <c r="K34" s="6">
        <f t="shared" si="3"/>
        <v>51.178648228260634</v>
      </c>
      <c r="L34" s="6">
        <f t="shared" si="3"/>
        <v>30.638159751826766</v>
      </c>
      <c r="M34" s="6">
        <f t="shared" si="3"/>
        <v>36.810614500072553</v>
      </c>
      <c r="N34" s="6">
        <f t="shared" si="3"/>
        <v>271.92617144323748</v>
      </c>
      <c r="O34" s="6">
        <f t="shared" si="3"/>
        <v>25.916360554467438</v>
      </c>
      <c r="P34" s="7">
        <f t="shared" si="3"/>
        <v>60.078721694356098</v>
      </c>
      <c r="Q34" s="7">
        <f t="shared" si="3"/>
        <v>119.66634144705266</v>
      </c>
      <c r="R34" s="7">
        <f t="shared" si="3"/>
        <v>70.829326385046414</v>
      </c>
      <c r="S34" s="7">
        <f t="shared" si="3"/>
        <v>25.732136536286802</v>
      </c>
      <c r="T34" s="7">
        <f t="shared" si="3"/>
        <v>33.622003692137845</v>
      </c>
      <c r="U34" s="7">
        <f>'dane po Vs'!H34</f>
        <v>45.633319894877388</v>
      </c>
      <c r="V34" s="6">
        <f>'dane po Vs'!I34</f>
        <v>10.058849813048798</v>
      </c>
      <c r="W34" s="6">
        <f>'dane po Vs'!J34</f>
        <v>89.63216848979755</v>
      </c>
      <c r="X34" s="7">
        <f>'dane po Vs'!L34</f>
        <v>30.638159751826766</v>
      </c>
    </row>
    <row r="35" spans="1:29" x14ac:dyDescent="0.2">
      <c r="A35" s="7" t="s">
        <v>33</v>
      </c>
      <c r="B35" s="7">
        <f t="shared" ref="B35:X35" si="4">MAX(B3:B30)</f>
        <v>38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253.3</v>
      </c>
      <c r="G35" s="6">
        <f t="shared" si="4"/>
        <v>902</v>
      </c>
      <c r="H35" s="6">
        <f t="shared" si="4"/>
        <v>97.7</v>
      </c>
      <c r="I35" s="6">
        <f t="shared" si="4"/>
        <v>111.7</v>
      </c>
      <c r="J35" s="6">
        <f t="shared" si="4"/>
        <v>24.2</v>
      </c>
      <c r="K35" s="6">
        <f t="shared" si="4"/>
        <v>11.8</v>
      </c>
      <c r="L35" s="6">
        <f t="shared" si="4"/>
        <v>25.8</v>
      </c>
      <c r="M35" s="6">
        <f t="shared" si="4"/>
        <v>30.5</v>
      </c>
      <c r="N35" s="6">
        <f t="shared" si="4"/>
        <v>32</v>
      </c>
      <c r="O35" s="6">
        <f t="shared" si="4"/>
        <v>789</v>
      </c>
      <c r="P35" s="7">
        <f t="shared" si="4"/>
        <v>53.8</v>
      </c>
      <c r="Q35" s="7">
        <f t="shared" si="4"/>
        <v>257</v>
      </c>
      <c r="R35" s="7">
        <f t="shared" si="4"/>
        <v>20.3</v>
      </c>
      <c r="S35" s="7">
        <f t="shared" si="4"/>
        <v>3.99</v>
      </c>
      <c r="T35" s="7">
        <f t="shared" si="4"/>
        <v>132</v>
      </c>
      <c r="U35" s="7">
        <f t="shared" si="4"/>
        <v>0.41</v>
      </c>
      <c r="V35" s="6">
        <f t="shared" si="4"/>
        <v>49.8</v>
      </c>
      <c r="W35" s="6">
        <f t="shared" si="4"/>
        <v>41.3</v>
      </c>
      <c r="X35" s="7">
        <f t="shared" si="4"/>
        <v>514</v>
      </c>
    </row>
    <row r="36" spans="1:29" x14ac:dyDescent="0.2">
      <c r="A36" s="7" t="s">
        <v>34</v>
      </c>
      <c r="B36" s="7">
        <f t="shared" ref="B36:X36" si="5">MIN(B3:B30)</f>
        <v>8</v>
      </c>
      <c r="C36" s="7">
        <f t="shared" si="5"/>
        <v>5.2</v>
      </c>
      <c r="D36" s="7">
        <f t="shared" si="5"/>
        <v>0</v>
      </c>
      <c r="E36" s="7">
        <f t="shared" si="5"/>
        <v>0.3</v>
      </c>
      <c r="F36" s="7">
        <f t="shared" si="5"/>
        <v>55.7</v>
      </c>
      <c r="G36" s="6">
        <f t="shared" si="5"/>
        <v>0</v>
      </c>
      <c r="H36" s="6">
        <f t="shared" si="5"/>
        <v>7.3</v>
      </c>
      <c r="I36" s="6">
        <f t="shared" si="5"/>
        <v>72.5</v>
      </c>
      <c r="J36" s="6">
        <f t="shared" si="5"/>
        <v>1.7</v>
      </c>
      <c r="K36" s="6">
        <f t="shared" si="5"/>
        <v>0.8</v>
      </c>
      <c r="L36" s="6">
        <f t="shared" si="5"/>
        <v>8</v>
      </c>
      <c r="M36" s="6">
        <f t="shared" si="5"/>
        <v>8.3000000000000007</v>
      </c>
      <c r="N36" s="6">
        <f t="shared" si="5"/>
        <v>-6</v>
      </c>
      <c r="O36" s="6">
        <f t="shared" si="5"/>
        <v>247</v>
      </c>
      <c r="P36" s="7">
        <f t="shared" si="5"/>
        <v>5</v>
      </c>
      <c r="Q36" s="7">
        <f t="shared" si="5"/>
        <v>0.1</v>
      </c>
      <c r="R36" s="7">
        <f t="shared" si="5"/>
        <v>0.25</v>
      </c>
      <c r="S36" s="7">
        <f t="shared" si="5"/>
        <v>1.76</v>
      </c>
      <c r="T36" s="7">
        <f t="shared" si="5"/>
        <v>29</v>
      </c>
      <c r="U36" s="7">
        <f t="shared" si="5"/>
        <v>0.05</v>
      </c>
      <c r="V36" s="6">
        <f t="shared" si="5"/>
        <v>7.2</v>
      </c>
      <c r="W36" s="6">
        <f t="shared" si="5"/>
        <v>14</v>
      </c>
      <c r="X36" s="7">
        <f t="shared" si="5"/>
        <v>9.64</v>
      </c>
    </row>
    <row r="41" spans="1:29" x14ac:dyDescent="0.2">
      <c r="B41" s="7" t="s">
        <v>35</v>
      </c>
      <c r="C41" s="7" t="s">
        <v>36</v>
      </c>
      <c r="D41" s="7" t="s">
        <v>135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7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53</v>
      </c>
      <c r="V41" s="6" t="s">
        <v>54</v>
      </c>
      <c r="W41" s="6" t="s">
        <v>55</v>
      </c>
      <c r="X41" s="7" t="s">
        <v>134</v>
      </c>
      <c r="AA41" s="7">
        <f>COLUMNS(B1:X1)</f>
        <v>23</v>
      </c>
    </row>
    <row r="42" spans="1:29" x14ac:dyDescent="0.2">
      <c r="B42" s="7" t="e">
        <f>B1</f>
        <v>#REF!</v>
      </c>
      <c r="C42" s="7" t="e">
        <f t="shared" ref="C42:T42" si="6">C1</f>
        <v>#REF!</v>
      </c>
      <c r="D42" s="7" t="e">
        <f t="shared" si="6"/>
        <v>#REF!</v>
      </c>
      <c r="E42" s="7" t="e">
        <f t="shared" si="6"/>
        <v>#REF!</v>
      </c>
      <c r="F42" s="7" t="e">
        <f t="shared" si="6"/>
        <v>#REF!</v>
      </c>
      <c r="G42" s="6" t="e">
        <f t="shared" si="6"/>
        <v>#REF!</v>
      </c>
      <c r="H42" s="6" t="e">
        <f t="shared" si="6"/>
        <v>#REF!</v>
      </c>
      <c r="I42" s="6" t="e">
        <f t="shared" si="6"/>
        <v>#REF!</v>
      </c>
      <c r="J42" s="6" t="e">
        <f t="shared" si="6"/>
        <v>#REF!</v>
      </c>
      <c r="K42" s="6" t="e">
        <f t="shared" si="6"/>
        <v>#REF!</v>
      </c>
      <c r="L42" s="6" t="e">
        <f t="shared" si="6"/>
        <v>#REF!</v>
      </c>
      <c r="M42" s="6" t="e">
        <f t="shared" si="6"/>
        <v>#REF!</v>
      </c>
      <c r="N42" s="6" t="e">
        <f t="shared" si="6"/>
        <v>#REF!</v>
      </c>
      <c r="O42" s="6" t="e">
        <f t="shared" si="6"/>
        <v>#REF!</v>
      </c>
      <c r="P42" s="7" t="e">
        <f t="shared" si="6"/>
        <v>#REF!</v>
      </c>
      <c r="Q42" s="7" t="e">
        <f t="shared" si="6"/>
        <v>#REF!</v>
      </c>
      <c r="R42" s="7" t="e">
        <f t="shared" si="6"/>
        <v>#REF!</v>
      </c>
      <c r="S42" s="7" t="e">
        <f t="shared" si="6"/>
        <v>#REF!</v>
      </c>
      <c r="T42" s="7" t="e">
        <f t="shared" si="6"/>
        <v>#REF!</v>
      </c>
      <c r="U42" s="7" t="e">
        <f t="shared" ref="U42:X42" si="7">U1</f>
        <v>#REF!</v>
      </c>
      <c r="V42" s="6" t="e">
        <f t="shared" si="7"/>
        <v>#REF!</v>
      </c>
      <c r="W42" s="6" t="e">
        <f t="shared" si="7"/>
        <v>#REF!</v>
      </c>
      <c r="X42" s="7" t="e">
        <f t="shared" si="7"/>
        <v>#REF!</v>
      </c>
      <c r="Z42" s="7" t="s">
        <v>32</v>
      </c>
      <c r="AA42" s="7" t="s">
        <v>57</v>
      </c>
      <c r="AB42" s="7" t="s">
        <v>59</v>
      </c>
      <c r="AC42" s="7" t="s">
        <v>61</v>
      </c>
    </row>
    <row r="43" spans="1:29" x14ac:dyDescent="0.2">
      <c r="A43" s="7" t="str">
        <f>A3</f>
        <v>Austria</v>
      </c>
      <c r="B43" s="7">
        <f>(B3-$B$31)/$B$33</f>
        <v>-0.53697523835633887</v>
      </c>
      <c r="C43" s="7">
        <f>(C3-$C$31)/$C$33</f>
        <v>0.47470393249664217</v>
      </c>
      <c r="D43" s="7">
        <f>(D3-$D$31)/$D$33</f>
        <v>-0.29014297589853338</v>
      </c>
      <c r="E43" s="7">
        <f>(E3-$E$31)/$E$33</f>
        <v>-0.2725819881225095</v>
      </c>
      <c r="F43" s="7">
        <f>(F3-$F$31)/$F$33</f>
        <v>-0.16465099768966712</v>
      </c>
      <c r="G43" s="6">
        <f>($G$31-G3)/$G$33</f>
        <v>-0.55435107247583593</v>
      </c>
      <c r="H43" s="6">
        <f>($H$31-H3)/$H$33</f>
        <v>-0.17217397296738451</v>
      </c>
      <c r="I43" s="6">
        <f>($I$31-I3)/$I$33</f>
        <v>0.47371193003387951</v>
      </c>
      <c r="J43" s="6">
        <f>($J$31-J3)/$J$33</f>
        <v>0.84122160677668034</v>
      </c>
      <c r="K43" s="6">
        <f>($K$31-K3)/$K$33</f>
        <v>0.57854084803936034</v>
      </c>
      <c r="L43" s="6">
        <f>($L$31-L3)/$L$33</f>
        <v>-0.27988714697974887</v>
      </c>
      <c r="M43" s="6">
        <f>($M$31-M3)/$M$33</f>
        <v>-0.56219739698725235</v>
      </c>
      <c r="N43" s="6">
        <f>($N$31-N3)/$N$33</f>
        <v>0.13375299546091146</v>
      </c>
      <c r="O43" s="6">
        <f>($O$31-O3)/$O$33</f>
        <v>-0.69500726130211121</v>
      </c>
      <c r="P43" s="7">
        <f>(P3-$P$31)/$P$33</f>
        <v>1.0938373193619775</v>
      </c>
      <c r="Q43" s="7">
        <f>(Q3-$Q$31)/$Q$33</f>
        <v>-0.34498475080678676</v>
      </c>
      <c r="R43" s="7">
        <f>(R3-$R$31)/$R$33</f>
        <v>2.5808538445878328</v>
      </c>
      <c r="S43" s="7">
        <f>(S3-$S$31)/$S$33</f>
        <v>-0.41699116830150484</v>
      </c>
      <c r="T43" s="7">
        <f>(T3-$T$31)/$T$33</f>
        <v>0.61388760461688152</v>
      </c>
      <c r="U43" s="7">
        <f>(U3-$U$31)/$U$33</f>
        <v>-2.5672618335493263E-3</v>
      </c>
      <c r="V43" s="6">
        <f>($V$31-V3)/$V$33</f>
        <v>1.3101726037649182</v>
      </c>
      <c r="W43" s="6">
        <f>($W$31-W3)/$W$33</f>
        <v>0.97152735258307565</v>
      </c>
      <c r="X43" s="7">
        <f>(X3-$X$31)/$X$33</f>
        <v>1.7908604290367414</v>
      </c>
      <c r="Z43" s="7">
        <f>SUM(B43:X43)</f>
        <v>6.5705592350376785</v>
      </c>
      <c r="AA43" s="7">
        <f>Z43/$AA$41</f>
        <v>0.28567648847989907</v>
      </c>
      <c r="AB43" s="7">
        <f>AA43-$AA$72</f>
        <v>1.7696289855436844</v>
      </c>
      <c r="AC43" s="7">
        <f>AB43/$AB$73</f>
        <v>0.37973618747146354</v>
      </c>
    </row>
    <row r="44" spans="1:29" x14ac:dyDescent="0.2">
      <c r="A44" s="7" t="str">
        <f t="shared" ref="A44:A70" si="8">A4</f>
        <v>Belgia</v>
      </c>
      <c r="B44" s="7">
        <f t="shared" ref="B44:B70" si="9">(B4-$B$31)/$B$33</f>
        <v>-0.77190190513723711</v>
      </c>
      <c r="C44" s="7">
        <f t="shared" ref="C44:C70" si="10">(C4-$C$31)/$C$33</f>
        <v>-0.63916128738780142</v>
      </c>
      <c r="D44" s="7">
        <f t="shared" ref="D44:D70" si="11">(D4-$D$31)/$D$33</f>
        <v>-0.63012080929363079</v>
      </c>
      <c r="E44" s="7">
        <f t="shared" ref="E44:E70" si="12">(E4-$E$31)/$E$33</f>
        <v>-0.34632397524743963</v>
      </c>
      <c r="F44" s="7">
        <f t="shared" ref="F44:F70" si="13">(F4-$F$31)/$F$33</f>
        <v>-0.21484832191368061</v>
      </c>
      <c r="G44" s="6">
        <f t="shared" ref="G44:G70" si="14">($G$31-G4)/$G$33</f>
        <v>-4.2411213428510276E-3</v>
      </c>
      <c r="H44" s="6">
        <f t="shared" ref="H44:H70" si="15">($H$31-H4)/$H$33</f>
        <v>-1.1019692370311189</v>
      </c>
      <c r="I44" s="6">
        <f t="shared" ref="I44:I70" si="16">($I$31-I4)/$I$33</f>
        <v>-9.1191564044003498E-2</v>
      </c>
      <c r="J44" s="6">
        <f t="shared" ref="J44:J70" si="17">($J$31-J4)/$J$33</f>
        <v>0.50219603804145885</v>
      </c>
      <c r="K44" s="6">
        <f t="shared" ref="K44:K70" si="18">($K$31-K4)/$K$33</f>
        <v>0.69315743114149797</v>
      </c>
      <c r="L44" s="6">
        <f t="shared" ref="L44:L70" si="19">($L$31-L4)/$L$33</f>
        <v>-0.38113831126182868</v>
      </c>
      <c r="M44" s="6">
        <f t="shared" ref="M44:M70" si="20">($M$31-M4)/$M$33</f>
        <v>0.61229996293637501</v>
      </c>
      <c r="N44" s="6">
        <f t="shared" ref="N44:N70" si="21">($N$31-N4)/$N$33</f>
        <v>-0.21723782506699624</v>
      </c>
      <c r="O44" s="6">
        <f t="shared" ref="O44:O70" si="22">($O$31-O4)/$O$33</f>
        <v>0.5084372262564355</v>
      </c>
      <c r="P44" s="7">
        <f t="shared" ref="P44:P70" si="23">(P4-$P$31)/$P$33</f>
        <v>-1.0001313216571628</v>
      </c>
      <c r="Q44" s="7">
        <f t="shared" ref="Q44:Q70" si="24">(Q4-$Q$31)/$Q$33</f>
        <v>-0.62878813518730781</v>
      </c>
      <c r="R44" s="7">
        <f t="shared" ref="R44:R70" si="25">(R4-$R$31)/$R$33</f>
        <v>-0.3949849260531117</v>
      </c>
      <c r="S44" s="7">
        <f t="shared" ref="S44:S70" si="26">(S4-$S$31)/$S$33</f>
        <v>-0.81055586647371203</v>
      </c>
      <c r="T44" s="7">
        <f t="shared" ref="T44:T70" si="27">(T4-$T$31)/$T$33</f>
        <v>0.10129755702425662</v>
      </c>
      <c r="U44" s="7">
        <f t="shared" ref="U44:U70" si="28">(U4-$U$31)/$U$33</f>
        <v>9.4877067761605608E-4</v>
      </c>
      <c r="V44" s="6">
        <f t="shared" ref="V44:V70" si="29">($V$31-V4)/$V$33</f>
        <v>1.0894567385786954E-2</v>
      </c>
      <c r="W44" s="6">
        <f t="shared" ref="W44:W70" si="30">($W$31-W4)/$W$33</f>
        <v>0.51949326093611359</v>
      </c>
      <c r="X44" s="7">
        <f t="shared" ref="X44:X70" si="31">(X4-$X$31)/$X$33</f>
        <v>-13.761318404690714</v>
      </c>
      <c r="Z44" s="7">
        <f t="shared" ref="Z44:Z70" si="32">SUM(B44:X44)</f>
        <v>-18.045188197389056</v>
      </c>
      <c r="AA44" s="7">
        <f t="shared" ref="AA44:AA70" si="33">Z44/$AA$41</f>
        <v>-0.78457339988648067</v>
      </c>
      <c r="AB44" s="7">
        <f t="shared" ref="AB44:AB70" si="34">AA44-$AA$72</f>
        <v>0.69937909717730473</v>
      </c>
      <c r="AC44" s="7">
        <f t="shared" ref="AC44:AC70" si="35">AB44/$AB$73</f>
        <v>0.15007640252781557</v>
      </c>
    </row>
    <row r="45" spans="1:29" x14ac:dyDescent="0.2">
      <c r="A45" s="7" t="str">
        <f t="shared" si="8"/>
        <v>Bułgaria</v>
      </c>
      <c r="B45" s="7">
        <f t="shared" si="9"/>
        <v>1.694828096062194</v>
      </c>
      <c r="C45" s="7">
        <f t="shared" si="10"/>
        <v>0.38136327161247097</v>
      </c>
      <c r="D45" s="7">
        <f t="shared" si="11"/>
        <v>-0.40108674952865242</v>
      </c>
      <c r="E45" s="7">
        <f t="shared" si="12"/>
        <v>-0.53067894305976504</v>
      </c>
      <c r="F45" s="7">
        <f t="shared" si="13"/>
        <v>-0.69040191982538579</v>
      </c>
      <c r="G45" s="6">
        <f t="shared" si="14"/>
        <v>0.85356077886916215</v>
      </c>
      <c r="H45" s="6">
        <f t="shared" si="15"/>
        <v>0.80840842736873886</v>
      </c>
      <c r="I45" s="6">
        <f t="shared" si="16"/>
        <v>-2.6784495669207087</v>
      </c>
      <c r="J45" s="6">
        <f t="shared" si="17"/>
        <v>-2.0808559142268952</v>
      </c>
      <c r="K45" s="6">
        <f t="shared" si="18"/>
        <v>-0.72044709378486504</v>
      </c>
      <c r="L45" s="6">
        <f t="shared" si="19"/>
        <v>1.2996310158206956</v>
      </c>
      <c r="M45" s="6">
        <f t="shared" si="20"/>
        <v>-0.75794695697452352</v>
      </c>
      <c r="N45" s="6">
        <f t="shared" si="21"/>
        <v>1.0697285168686654</v>
      </c>
      <c r="O45" s="6">
        <f t="shared" si="22"/>
        <v>0.4515175545475853</v>
      </c>
      <c r="P45" s="7">
        <f t="shared" si="23"/>
        <v>-0.13395152236008864</v>
      </c>
      <c r="Q45" s="7">
        <f t="shared" si="24"/>
        <v>-0.17572851554370483</v>
      </c>
      <c r="R45" s="7">
        <f t="shared" si="25"/>
        <v>-0.94570194904019989</v>
      </c>
      <c r="S45" s="7">
        <f t="shared" si="26"/>
        <v>0.35556175774023552</v>
      </c>
      <c r="T45" s="7">
        <f t="shared" si="27"/>
        <v>-1.9832353031857513</v>
      </c>
      <c r="U45" s="7">
        <f t="shared" si="28"/>
        <v>-2.232401594390713E-4</v>
      </c>
      <c r="V45" s="6">
        <f t="shared" si="29"/>
        <v>6.738491679357525E-2</v>
      </c>
      <c r="W45" s="6">
        <f t="shared" si="30"/>
        <v>-2.7416098288026829</v>
      </c>
      <c r="X45" s="7">
        <f t="shared" si="31"/>
        <v>-23.015674820072803</v>
      </c>
      <c r="Z45" s="7">
        <f t="shared" si="32"/>
        <v>-29.874007987802145</v>
      </c>
      <c r="AA45" s="7">
        <f t="shared" si="33"/>
        <v>-1.2988699125131367</v>
      </c>
      <c r="AB45" s="7">
        <f t="shared" si="34"/>
        <v>0.18508258455064874</v>
      </c>
      <c r="AC45" s="7">
        <f t="shared" si="35"/>
        <v>3.971598317996311E-2</v>
      </c>
    </row>
    <row r="46" spans="1:29" x14ac:dyDescent="0.2">
      <c r="A46" s="7" t="str">
        <f t="shared" si="8"/>
        <v>Chorwacja</v>
      </c>
      <c r="B46" s="7">
        <f t="shared" si="9"/>
        <v>2.0472180962335411</v>
      </c>
      <c r="C46" s="7">
        <f t="shared" si="10"/>
        <v>0.66760796499059616</v>
      </c>
      <c r="D46" s="7">
        <f t="shared" si="11"/>
        <v>-0.51256197481420263</v>
      </c>
      <c r="E46" s="7">
        <f t="shared" si="12"/>
        <v>-0.49380794949729995</v>
      </c>
      <c r="F46" s="7">
        <f t="shared" si="13"/>
        <v>-0.88854925228859627</v>
      </c>
      <c r="G46" s="6">
        <f t="shared" si="14"/>
        <v>-1.0993492084803513</v>
      </c>
      <c r="H46" s="6">
        <f t="shared" si="15"/>
        <v>0.3044437674350341</v>
      </c>
      <c r="I46" s="6">
        <f t="shared" si="16"/>
        <v>-0.23806647250425278</v>
      </c>
      <c r="J46" s="6">
        <f t="shared" si="17"/>
        <v>0.5344841874448133</v>
      </c>
      <c r="K46" s="6">
        <f t="shared" si="18"/>
        <v>-0.45300839987987734</v>
      </c>
      <c r="L46" s="6">
        <f t="shared" si="19"/>
        <v>1.5831342758105187</v>
      </c>
      <c r="M46" s="6">
        <f t="shared" si="20"/>
        <v>1.1342987895690984</v>
      </c>
      <c r="N46" s="6">
        <f t="shared" si="21"/>
        <v>-0.10024088489102702</v>
      </c>
      <c r="O46" s="6">
        <f t="shared" si="22"/>
        <v>0.66293347803760028</v>
      </c>
      <c r="P46" s="7">
        <f t="shared" si="23"/>
        <v>0.7742758400096591</v>
      </c>
      <c r="Q46" s="7">
        <f t="shared" si="24"/>
        <v>-0.23556657851550145</v>
      </c>
      <c r="R46" s="7">
        <f t="shared" si="25"/>
        <v>-0.44022239579847955</v>
      </c>
      <c r="S46" s="7">
        <f t="shared" si="26"/>
        <v>1.0406558619659292</v>
      </c>
      <c r="T46" s="7">
        <f t="shared" si="27"/>
        <v>-0.88970986832148491</v>
      </c>
      <c r="U46" s="7">
        <f t="shared" si="28"/>
        <v>1.6743011957930375E-4</v>
      </c>
      <c r="V46" s="6">
        <f t="shared" si="29"/>
        <v>-2.2713155486888601</v>
      </c>
      <c r="W46" s="6">
        <f t="shared" si="30"/>
        <v>-0.77203271519806349</v>
      </c>
      <c r="X46" s="7">
        <f t="shared" si="31"/>
        <v>-20.565396644446473</v>
      </c>
      <c r="Z46" s="7">
        <f t="shared" si="32"/>
        <v>-20.210608201708101</v>
      </c>
      <c r="AA46" s="7">
        <f t="shared" si="33"/>
        <v>-0.87872209572643922</v>
      </c>
      <c r="AB46" s="7">
        <f t="shared" si="34"/>
        <v>0.60523040133734618</v>
      </c>
      <c r="AC46" s="7">
        <f t="shared" si="35"/>
        <v>0.12987348592454107</v>
      </c>
    </row>
    <row r="47" spans="1:29" x14ac:dyDescent="0.2">
      <c r="A47" s="7" t="str">
        <f t="shared" si="8"/>
        <v>Cypr</v>
      </c>
      <c r="B47" s="7">
        <f t="shared" si="9"/>
        <v>1.1075114291099484</v>
      </c>
      <c r="C47" s="7">
        <f t="shared" si="10"/>
        <v>-0.75739279117441827</v>
      </c>
      <c r="D47" s="7">
        <f t="shared" si="11"/>
        <v>-0.63941473214592603</v>
      </c>
      <c r="E47" s="7">
        <f t="shared" si="12"/>
        <v>-0.71503391087209045</v>
      </c>
      <c r="F47" s="7">
        <f t="shared" si="13"/>
        <v>0.97139370843273976</v>
      </c>
      <c r="G47" s="6">
        <f t="shared" si="14"/>
        <v>0.15992678759068804</v>
      </c>
      <c r="H47" s="6">
        <f t="shared" si="15"/>
        <v>-1.6254674109157428</v>
      </c>
      <c r="I47" s="6">
        <f t="shared" si="16"/>
        <v>-1.5373445088833837</v>
      </c>
      <c r="J47" s="6">
        <f t="shared" si="17"/>
        <v>-1.386660702054775</v>
      </c>
      <c r="K47" s="6">
        <f t="shared" si="18"/>
        <v>1.1898292912507606</v>
      </c>
      <c r="L47" s="6">
        <f t="shared" si="19"/>
        <v>-0.21913644841050089</v>
      </c>
      <c r="M47" s="6">
        <f t="shared" si="20"/>
        <v>0.40023793961683141</v>
      </c>
      <c r="N47" s="6">
        <f t="shared" si="21"/>
        <v>-3.3761552098181653</v>
      </c>
      <c r="O47" s="6">
        <f t="shared" si="22"/>
        <v>-1.3292550317721561</v>
      </c>
      <c r="P47" s="7">
        <f t="shared" si="23"/>
        <v>-0.87398863243914227</v>
      </c>
      <c r="Q47" s="7">
        <f t="shared" si="24"/>
        <v>3.5581666138964043</v>
      </c>
      <c r="R47" s="7">
        <f t="shared" si="25"/>
        <v>-0.68017767009999663</v>
      </c>
      <c r="S47" s="7">
        <f t="shared" si="26"/>
        <v>0.42844410925360699</v>
      </c>
      <c r="T47" s="7">
        <f t="shared" si="27"/>
        <v>-1.5048179254326348</v>
      </c>
      <c r="U47" s="7">
        <f t="shared" si="28"/>
        <v>-5.6926240656963332E-3</v>
      </c>
      <c r="V47" s="6">
        <f t="shared" si="29"/>
        <v>-1.1979989099408823</v>
      </c>
      <c r="W47" s="6">
        <f t="shared" si="30"/>
        <v>-0.7397445657947086</v>
      </c>
      <c r="X47" s="7">
        <f t="shared" si="31"/>
        <v>-0.94220691486867281</v>
      </c>
      <c r="Z47" s="7">
        <f t="shared" si="32"/>
        <v>-9.7149781095379115</v>
      </c>
      <c r="AA47" s="7">
        <f t="shared" si="33"/>
        <v>-0.42239035258860486</v>
      </c>
      <c r="AB47" s="7">
        <f t="shared" si="34"/>
        <v>1.0615621444751806</v>
      </c>
      <c r="AC47" s="7">
        <f t="shared" si="35"/>
        <v>0.22779552369458231</v>
      </c>
    </row>
    <row r="48" spans="1:29" x14ac:dyDescent="0.2">
      <c r="A48" s="7" t="str">
        <f t="shared" si="8"/>
        <v>Czechy</v>
      </c>
      <c r="B48" s="7">
        <f t="shared" si="9"/>
        <v>-0.65443857174678799</v>
      </c>
      <c r="C48" s="7">
        <f t="shared" si="10"/>
        <v>0.15734568549045988</v>
      </c>
      <c r="D48" s="7">
        <f t="shared" si="11"/>
        <v>-0.32607861344504191</v>
      </c>
      <c r="E48" s="7">
        <f t="shared" si="12"/>
        <v>-0.38319496880990472</v>
      </c>
      <c r="F48" s="7">
        <f t="shared" si="13"/>
        <v>0.58566690123769016</v>
      </c>
      <c r="G48" s="6">
        <f t="shared" si="14"/>
        <v>0.91549238523331167</v>
      </c>
      <c r="H48" s="6">
        <f t="shared" si="15"/>
        <v>0.93732961944480275</v>
      </c>
      <c r="I48" s="6">
        <f t="shared" si="16"/>
        <v>0.98212507470397425</v>
      </c>
      <c r="J48" s="6">
        <f t="shared" si="17"/>
        <v>-0.7731858633910409</v>
      </c>
      <c r="K48" s="6">
        <f t="shared" si="18"/>
        <v>0.69315743114149797</v>
      </c>
      <c r="L48" s="6">
        <f t="shared" si="19"/>
        <v>0.44912123585122538</v>
      </c>
      <c r="M48" s="6">
        <f t="shared" si="20"/>
        <v>0.12292606296819703</v>
      </c>
      <c r="N48" s="6">
        <f t="shared" si="21"/>
        <v>0.48474381598881916</v>
      </c>
      <c r="O48" s="6">
        <f t="shared" si="22"/>
        <v>1.2890498668349522</v>
      </c>
      <c r="P48" s="7">
        <f t="shared" si="23"/>
        <v>-0.40305592602519902</v>
      </c>
      <c r="Q48" s="7">
        <f t="shared" si="24"/>
        <v>-0.69204551604320719</v>
      </c>
      <c r="R48" s="7">
        <f t="shared" si="25"/>
        <v>1.2788014545255029</v>
      </c>
      <c r="S48" s="7">
        <f t="shared" si="26"/>
        <v>-0.86886174768440949</v>
      </c>
      <c r="T48" s="7">
        <f t="shared" si="27"/>
        <v>-1.2204524942683627E-3</v>
      </c>
      <c r="U48" s="7">
        <f t="shared" si="28"/>
        <v>7.199495141910069E-3</v>
      </c>
      <c r="V48" s="6">
        <f t="shared" si="29"/>
        <v>1.084211206133765</v>
      </c>
      <c r="W48" s="6">
        <f t="shared" si="30"/>
        <v>1.6657225647551959</v>
      </c>
      <c r="X48" s="7">
        <f t="shared" si="31"/>
        <v>-5.9852289878269858</v>
      </c>
      <c r="Z48" s="7">
        <f t="shared" si="32"/>
        <v>0.56558215198445971</v>
      </c>
      <c r="AA48" s="7">
        <f t="shared" si="33"/>
        <v>2.4590528347150423E-2</v>
      </c>
      <c r="AB48" s="7">
        <f t="shared" si="34"/>
        <v>1.5085430254109358</v>
      </c>
      <c r="AC48" s="7">
        <f t="shared" si="35"/>
        <v>0.32371100484106236</v>
      </c>
    </row>
    <row r="49" spans="1:29" x14ac:dyDescent="0.2">
      <c r="A49" s="7" t="str">
        <f t="shared" si="8"/>
        <v>Dania</v>
      </c>
      <c r="B49" s="7">
        <f t="shared" si="9"/>
        <v>-1.3592185720894825</v>
      </c>
      <c r="C49" s="7">
        <f t="shared" si="10"/>
        <v>-1.0311920631013207</v>
      </c>
      <c r="D49" s="7">
        <f t="shared" si="11"/>
        <v>-0.59737388167970895</v>
      </c>
      <c r="E49" s="7">
        <f t="shared" si="12"/>
        <v>-0.34632397524743963</v>
      </c>
      <c r="F49" s="7">
        <f t="shared" si="13"/>
        <v>-0.39450190334699137</v>
      </c>
      <c r="G49" s="6">
        <f t="shared" si="14"/>
        <v>-4.2411213428510276E-3</v>
      </c>
      <c r="H49" s="6">
        <f t="shared" si="15"/>
        <v>1.6678830412091656</v>
      </c>
      <c r="I49" s="6">
        <f t="shared" si="16"/>
        <v>1.3775575205584925</v>
      </c>
      <c r="J49" s="6">
        <f t="shared" si="17"/>
        <v>0.80893345737332589</v>
      </c>
      <c r="K49" s="6">
        <f t="shared" si="18"/>
        <v>-7.0953122872752239E-2</v>
      </c>
      <c r="L49" s="6">
        <f t="shared" si="19"/>
        <v>-7.7384818415589349E-2</v>
      </c>
      <c r="M49" s="6">
        <f t="shared" si="20"/>
        <v>-0.93738405362952171</v>
      </c>
      <c r="N49" s="6">
        <f t="shared" si="21"/>
        <v>-0.4512317054189347</v>
      </c>
      <c r="O49" s="6">
        <f t="shared" si="22"/>
        <v>-2.5570936643487814</v>
      </c>
      <c r="P49" s="7">
        <f t="shared" si="23"/>
        <v>0.94246609230035316</v>
      </c>
      <c r="Q49" s="7">
        <f t="shared" si="24"/>
        <v>-0.76214153266731177</v>
      </c>
      <c r="R49" s="7">
        <f t="shared" si="25"/>
        <v>-0.16683073081560368</v>
      </c>
      <c r="S49" s="7">
        <f t="shared" si="26"/>
        <v>1.9298205504290642</v>
      </c>
      <c r="T49" s="7">
        <f t="shared" si="27"/>
        <v>1.502377020444098</v>
      </c>
      <c r="U49" s="7">
        <f t="shared" si="28"/>
        <v>-5.301953786677957E-3</v>
      </c>
      <c r="V49" s="6">
        <f t="shared" si="29"/>
        <v>1.2875764640018026</v>
      </c>
      <c r="W49" s="6">
        <f t="shared" si="30"/>
        <v>1.0683918007931392</v>
      </c>
      <c r="X49" s="7">
        <f t="shared" si="31"/>
        <v>-14.91558167750642</v>
      </c>
      <c r="Z49" s="7">
        <f t="shared" si="32"/>
        <v>-13.091748829159947</v>
      </c>
      <c r="AA49" s="7">
        <f t="shared" si="33"/>
        <v>-0.56920647083304121</v>
      </c>
      <c r="AB49" s="7">
        <f t="shared" si="34"/>
        <v>0.91474602623074419</v>
      </c>
      <c r="AC49" s="7">
        <f t="shared" si="35"/>
        <v>0.19629095779012334</v>
      </c>
    </row>
    <row r="50" spans="1:29" x14ac:dyDescent="0.2">
      <c r="A50" s="7" t="str">
        <f t="shared" si="8"/>
        <v>Estonia</v>
      </c>
      <c r="B50" s="7">
        <f t="shared" si="9"/>
        <v>-0.18458523818499162</v>
      </c>
      <c r="C50" s="7">
        <f t="shared" si="10"/>
        <v>1.370774276984686</v>
      </c>
      <c r="D50" s="7">
        <f t="shared" si="11"/>
        <v>-0.41146950016280653</v>
      </c>
      <c r="E50" s="7">
        <f t="shared" si="12"/>
        <v>0.87041881231390805</v>
      </c>
      <c r="F50" s="7">
        <f t="shared" si="13"/>
        <v>-0.8779813945572249</v>
      </c>
      <c r="G50" s="6">
        <f t="shared" si="14"/>
        <v>-8.3670864108299894E-2</v>
      </c>
      <c r="H50" s="6">
        <f t="shared" si="15"/>
        <v>1.9061919114103749</v>
      </c>
      <c r="I50" s="6">
        <f t="shared" si="16"/>
        <v>0.48500999991543653</v>
      </c>
      <c r="J50" s="6">
        <f t="shared" si="17"/>
        <v>-2.7911952011006926</v>
      </c>
      <c r="K50" s="6">
        <f t="shared" si="18"/>
        <v>-2.0958460910105154</v>
      </c>
      <c r="L50" s="6">
        <f t="shared" si="19"/>
        <v>1.3603817143899433</v>
      </c>
      <c r="M50" s="6">
        <f t="shared" si="20"/>
        <v>-1.7693196835754246</v>
      </c>
      <c r="N50" s="6">
        <f t="shared" si="21"/>
        <v>1.043729196829561</v>
      </c>
      <c r="O50" s="6">
        <f t="shared" si="22"/>
        <v>0.93940045490915824</v>
      </c>
      <c r="P50" s="7">
        <f t="shared" si="23"/>
        <v>0.74063778955152049</v>
      </c>
      <c r="Q50" s="7">
        <f t="shared" si="24"/>
        <v>-0.61169154576679452</v>
      </c>
      <c r="R50" s="7">
        <f t="shared" si="25"/>
        <v>1.6721707566591373</v>
      </c>
      <c r="S50" s="7">
        <f t="shared" si="26"/>
        <v>0.15149117350279459</v>
      </c>
      <c r="T50" s="7">
        <f t="shared" si="27"/>
        <v>-0.95805520800050148</v>
      </c>
      <c r="U50" s="7">
        <f t="shared" si="28"/>
        <v>-1.7859212755125748E-3</v>
      </c>
      <c r="V50" s="6">
        <f t="shared" si="29"/>
        <v>1.0277208567259766</v>
      </c>
      <c r="W50" s="6">
        <f t="shared" si="30"/>
        <v>1.9026945184120292E-2</v>
      </c>
      <c r="X50" s="7">
        <f t="shared" si="31"/>
        <v>-24.068686928606432</v>
      </c>
      <c r="Z50" s="7">
        <f t="shared" si="32"/>
        <v>-22.267333687972581</v>
      </c>
      <c r="AA50" s="7">
        <f t="shared" si="33"/>
        <v>-0.9681449429553296</v>
      </c>
      <c r="AB50" s="7">
        <f t="shared" si="34"/>
        <v>0.5158075541084558</v>
      </c>
      <c r="AC50" s="7">
        <f t="shared" si="35"/>
        <v>0.11068466648445414</v>
      </c>
    </row>
    <row r="51" spans="1:29" x14ac:dyDescent="0.2">
      <c r="A51" s="7" t="str">
        <f t="shared" si="8"/>
        <v>Finlandia</v>
      </c>
      <c r="B51" s="7">
        <f t="shared" si="9"/>
        <v>-0.65443857174678799</v>
      </c>
      <c r="C51" s="7">
        <f t="shared" si="10"/>
        <v>2.055272456801942</v>
      </c>
      <c r="D51" s="7">
        <f t="shared" si="11"/>
        <v>1.2187606132447102</v>
      </c>
      <c r="E51" s="7">
        <f t="shared" si="12"/>
        <v>2.7877104775620927</v>
      </c>
      <c r="F51" s="7">
        <f t="shared" si="13"/>
        <v>-0.37865011674993471</v>
      </c>
      <c r="G51" s="6">
        <f t="shared" si="14"/>
        <v>-4.2411213428510276E-3</v>
      </c>
      <c r="H51" s="6">
        <f t="shared" si="15"/>
        <v>0.33960409254668783</v>
      </c>
      <c r="I51" s="6">
        <f t="shared" si="16"/>
        <v>1.5809227784265301</v>
      </c>
      <c r="J51" s="6">
        <f t="shared" si="17"/>
        <v>-0.12742287532395247</v>
      </c>
      <c r="K51" s="6">
        <f t="shared" si="18"/>
        <v>-0.30018628907702749</v>
      </c>
      <c r="L51" s="6">
        <f t="shared" si="19"/>
        <v>0.89462635869237661</v>
      </c>
      <c r="M51" s="6">
        <f t="shared" si="20"/>
        <v>-2.2586935835436028</v>
      </c>
      <c r="N51" s="6">
        <f t="shared" si="21"/>
        <v>-0.10024088489102702</v>
      </c>
      <c r="O51" s="6">
        <f t="shared" si="22"/>
        <v>-0.20712436094053821</v>
      </c>
      <c r="P51" s="7">
        <f t="shared" si="23"/>
        <v>1.6320461266921988</v>
      </c>
      <c r="Q51" s="7">
        <f t="shared" si="24"/>
        <v>0.32007257765118136</v>
      </c>
      <c r="R51" s="7">
        <f t="shared" si="25"/>
        <v>0.53730032000360195</v>
      </c>
      <c r="S51" s="7">
        <f t="shared" si="26"/>
        <v>0.37013822804290958</v>
      </c>
      <c r="T51" s="7">
        <f t="shared" si="27"/>
        <v>1.502377020444098</v>
      </c>
      <c r="U51" s="7">
        <f t="shared" si="28"/>
        <v>1.3394409566344311E-3</v>
      </c>
      <c r="V51" s="6">
        <f t="shared" si="29"/>
        <v>-2.2999642258885709E-2</v>
      </c>
      <c r="W51" s="6">
        <f t="shared" si="30"/>
        <v>1.2136884731082338</v>
      </c>
      <c r="X51" s="7">
        <f t="shared" si="31"/>
        <v>-3.4134494150621619</v>
      </c>
      <c r="Z51" s="7">
        <f t="shared" si="32"/>
        <v>6.986412103236427</v>
      </c>
      <c r="AA51" s="7">
        <f t="shared" si="33"/>
        <v>0.3037570479668012</v>
      </c>
      <c r="AB51" s="7">
        <f t="shared" si="34"/>
        <v>1.7877095450305867</v>
      </c>
      <c r="AC51" s="7">
        <f t="shared" si="35"/>
        <v>0.38361600792139694</v>
      </c>
    </row>
    <row r="52" spans="1:29" x14ac:dyDescent="0.2">
      <c r="A52" s="7" t="str">
        <f t="shared" si="8"/>
        <v>Francja</v>
      </c>
      <c r="B52" s="7">
        <f t="shared" si="9"/>
        <v>-0.77190190513723711</v>
      </c>
      <c r="C52" s="7">
        <f t="shared" si="10"/>
        <v>-0.30313490820478484</v>
      </c>
      <c r="D52" s="7">
        <f t="shared" si="11"/>
        <v>2.019390371779096</v>
      </c>
      <c r="E52" s="7">
        <f t="shared" si="12"/>
        <v>-0.38319496880990472</v>
      </c>
      <c r="F52" s="7">
        <f t="shared" si="13"/>
        <v>0.12596508992304159</v>
      </c>
      <c r="G52" s="6">
        <f t="shared" si="14"/>
        <v>-2.7715025803123869</v>
      </c>
      <c r="H52" s="6">
        <f t="shared" si="15"/>
        <v>0.40601803997981156</v>
      </c>
      <c r="I52" s="6">
        <f t="shared" si="16"/>
        <v>0.57539455896789748</v>
      </c>
      <c r="J52" s="6">
        <f t="shared" si="17"/>
        <v>0.74435715856661711</v>
      </c>
      <c r="K52" s="6">
        <f t="shared" si="18"/>
        <v>0.42571873723651033</v>
      </c>
      <c r="L52" s="6">
        <f t="shared" si="19"/>
        <v>-5.7134585559173112E-2</v>
      </c>
      <c r="M52" s="6">
        <f t="shared" si="20"/>
        <v>0.90592430291728199</v>
      </c>
      <c r="N52" s="6">
        <f t="shared" si="21"/>
        <v>0.36774687581284993</v>
      </c>
      <c r="O52" s="6">
        <f t="shared" si="22"/>
        <v>-0.34535784937631719</v>
      </c>
      <c r="P52" s="7">
        <f t="shared" si="23"/>
        <v>-0.39464641341066437</v>
      </c>
      <c r="Q52" s="7">
        <f t="shared" si="24"/>
        <v>1.7066059796548116</v>
      </c>
      <c r="R52" s="7">
        <f t="shared" si="25"/>
        <v>-0.51889625622520652</v>
      </c>
      <c r="S52" s="7">
        <f t="shared" si="26"/>
        <v>-0.75224998526301456</v>
      </c>
      <c r="T52" s="7">
        <f t="shared" si="27"/>
        <v>0.88726896333294814</v>
      </c>
      <c r="U52" s="7">
        <f t="shared" si="28"/>
        <v>3.2927923517263097E-3</v>
      </c>
      <c r="V52" s="6">
        <f t="shared" si="29"/>
        <v>-0.28285524953471197</v>
      </c>
      <c r="W52" s="6">
        <f t="shared" si="30"/>
        <v>1.0683918007931392</v>
      </c>
      <c r="X52" s="7">
        <f t="shared" si="31"/>
        <v>59.018018481268228</v>
      </c>
      <c r="Z52" s="7">
        <f t="shared" si="32"/>
        <v>61.673218450750561</v>
      </c>
      <c r="AA52" s="7">
        <f t="shared" si="33"/>
        <v>2.6814442804674159</v>
      </c>
      <c r="AB52" s="7">
        <f t="shared" si="34"/>
        <v>4.1653967775312015</v>
      </c>
      <c r="AC52" s="7">
        <f t="shared" si="35"/>
        <v>0.89383249513154628</v>
      </c>
    </row>
    <row r="53" spans="1:29" x14ac:dyDescent="0.2">
      <c r="A53" s="7" t="str">
        <f t="shared" si="8"/>
        <v>Grecja</v>
      </c>
      <c r="B53" s="7">
        <f t="shared" si="9"/>
        <v>0.87258476232905025</v>
      </c>
      <c r="C53" s="7">
        <f t="shared" si="10"/>
        <v>-0.19112611514377953</v>
      </c>
      <c r="D53" s="7">
        <f t="shared" si="11"/>
        <v>-0.56570714035731373</v>
      </c>
      <c r="E53" s="7">
        <f t="shared" si="12"/>
        <v>-0.45693695593483491</v>
      </c>
      <c r="F53" s="7">
        <f t="shared" si="13"/>
        <v>-0.60057512910873023</v>
      </c>
      <c r="G53" s="6">
        <f t="shared" si="14"/>
        <v>-1.761048398654045E-2</v>
      </c>
      <c r="H53" s="6">
        <f t="shared" si="15"/>
        <v>-0.60972468546796554</v>
      </c>
      <c r="I53" s="6">
        <f t="shared" si="16"/>
        <v>0.33813509145518728</v>
      </c>
      <c r="J53" s="6">
        <f t="shared" si="17"/>
        <v>-0.67632141518097766</v>
      </c>
      <c r="K53" s="6">
        <f t="shared" si="18"/>
        <v>-0.30018628907702749</v>
      </c>
      <c r="L53" s="6">
        <f t="shared" si="19"/>
        <v>-0.62414110553881996</v>
      </c>
      <c r="M53" s="6">
        <f t="shared" si="20"/>
        <v>0.75911213292682855</v>
      </c>
      <c r="N53" s="6">
        <f t="shared" si="21"/>
        <v>0.36774687581284993</v>
      </c>
      <c r="O53" s="6">
        <f t="shared" si="22"/>
        <v>-0.10954778086822362</v>
      </c>
      <c r="P53" s="7">
        <f t="shared" si="23"/>
        <v>-0.37782738818159489</v>
      </c>
      <c r="Q53" s="7">
        <f t="shared" si="24"/>
        <v>-0.60998188682474319</v>
      </c>
      <c r="R53" s="7">
        <f t="shared" si="25"/>
        <v>0.10262724114593592</v>
      </c>
      <c r="S53" s="7">
        <f t="shared" si="26"/>
        <v>1.6965970255862746</v>
      </c>
      <c r="T53" s="7">
        <f t="shared" si="27"/>
        <v>-0.71884651912394326</v>
      </c>
      <c r="U53" s="7">
        <f t="shared" si="28"/>
        <v>2.5114517936895594E-3</v>
      </c>
      <c r="V53" s="6">
        <f t="shared" si="29"/>
        <v>-3.1186707898056847</v>
      </c>
      <c r="W53" s="6">
        <f t="shared" si="30"/>
        <v>-1.8375416455087599</v>
      </c>
      <c r="X53" s="7">
        <f t="shared" si="31"/>
        <v>-0.81488069778039873</v>
      </c>
      <c r="Z53" s="7">
        <f t="shared" si="32"/>
        <v>-7.490311446839522</v>
      </c>
      <c r="AA53" s="7">
        <f t="shared" si="33"/>
        <v>-0.32566571507997921</v>
      </c>
      <c r="AB53" s="7">
        <f t="shared" si="34"/>
        <v>1.1582867819838061</v>
      </c>
      <c r="AC53" s="7">
        <f t="shared" si="35"/>
        <v>0.24855119925264299</v>
      </c>
    </row>
    <row r="54" spans="1:29" x14ac:dyDescent="0.2">
      <c r="A54" s="7" t="str">
        <f t="shared" si="8"/>
        <v>Hiszpania</v>
      </c>
      <c r="B54" s="7">
        <f t="shared" si="9"/>
        <v>0.87258476232905025</v>
      </c>
      <c r="C54" s="7">
        <f t="shared" si="10"/>
        <v>-0.3840301476377333</v>
      </c>
      <c r="D54" s="7">
        <f t="shared" si="11"/>
        <v>1.7175474352200553</v>
      </c>
      <c r="E54" s="7">
        <f t="shared" si="12"/>
        <v>-0.56754993662223019</v>
      </c>
      <c r="F54" s="7">
        <f t="shared" si="13"/>
        <v>1.8934392954948793</v>
      </c>
      <c r="G54" s="6">
        <f t="shared" si="14"/>
        <v>0.68840982856476363</v>
      </c>
      <c r="H54" s="6">
        <f t="shared" si="15"/>
        <v>-0.67223193011090543</v>
      </c>
      <c r="I54" s="6">
        <f t="shared" si="16"/>
        <v>-0.1476819134517918</v>
      </c>
      <c r="J54" s="6">
        <f t="shared" si="17"/>
        <v>0.16317046930623733</v>
      </c>
      <c r="K54" s="6">
        <f t="shared" si="18"/>
        <v>0.57854084803936034</v>
      </c>
      <c r="L54" s="6">
        <f t="shared" si="19"/>
        <v>8.461704443573842E-2</v>
      </c>
      <c r="M54" s="6">
        <f t="shared" si="20"/>
        <v>1.2811109595595516</v>
      </c>
      <c r="N54" s="6">
        <f t="shared" si="21"/>
        <v>0.36774687581284993</v>
      </c>
      <c r="O54" s="6">
        <f t="shared" si="22"/>
        <v>0.15065643265794865</v>
      </c>
      <c r="P54" s="7">
        <f t="shared" si="23"/>
        <v>-0.30214177465078268</v>
      </c>
      <c r="Q54" s="7">
        <f t="shared" si="24"/>
        <v>1.4638344098835225</v>
      </c>
      <c r="R54" s="7">
        <f t="shared" si="25"/>
        <v>0.20883695272201722</v>
      </c>
      <c r="S54" s="7">
        <f t="shared" si="26"/>
        <v>-1.07293233192185</v>
      </c>
      <c r="T54" s="7">
        <f t="shared" si="27"/>
        <v>0.75057828397491488</v>
      </c>
      <c r="U54" s="7">
        <f t="shared" si="28"/>
        <v>9.4877067761605608E-4</v>
      </c>
      <c r="V54" s="6">
        <f t="shared" si="29"/>
        <v>-2.9491997415823197</v>
      </c>
      <c r="W54" s="6">
        <f t="shared" si="30"/>
        <v>-0.69131234168967737</v>
      </c>
      <c r="X54" s="7">
        <f t="shared" si="31"/>
        <v>23.883864475386545</v>
      </c>
      <c r="Z54" s="7">
        <f t="shared" si="32"/>
        <v>27.31880672639776</v>
      </c>
      <c r="AA54" s="7">
        <f t="shared" si="33"/>
        <v>1.1877742054955547</v>
      </c>
      <c r="AB54" s="7">
        <f t="shared" si="34"/>
        <v>2.6717267025593401</v>
      </c>
      <c r="AC54" s="7">
        <f t="shared" si="35"/>
        <v>0.5733130053155675</v>
      </c>
    </row>
    <row r="55" spans="1:29" x14ac:dyDescent="0.2">
      <c r="A55" s="7" t="str">
        <f t="shared" si="8"/>
        <v>Holandia</v>
      </c>
      <c r="B55" s="7">
        <f t="shared" si="9"/>
        <v>-0.77190190513723711</v>
      </c>
      <c r="C55" s="7">
        <f t="shared" si="10"/>
        <v>-1.3672184422843372</v>
      </c>
      <c r="D55" s="7">
        <f t="shared" si="11"/>
        <v>-0.61107496460143296</v>
      </c>
      <c r="E55" s="7">
        <f t="shared" si="12"/>
        <v>2.9351944518119528</v>
      </c>
      <c r="F55" s="7">
        <f t="shared" si="13"/>
        <v>-0.27825546830190812</v>
      </c>
      <c r="G55" s="6">
        <f t="shared" si="14"/>
        <v>0.94439380153658148</v>
      </c>
      <c r="H55" s="6">
        <f t="shared" si="15"/>
        <v>0.18333598093933753</v>
      </c>
      <c r="I55" s="6">
        <f t="shared" si="16"/>
        <v>-1.0402294340948477</v>
      </c>
      <c r="J55" s="6">
        <f t="shared" si="17"/>
        <v>0.82507753207500312</v>
      </c>
      <c r="K55" s="6">
        <f t="shared" si="18"/>
        <v>1.3426514020536107</v>
      </c>
      <c r="L55" s="6">
        <f t="shared" si="19"/>
        <v>-1.7379039126416975</v>
      </c>
      <c r="M55" s="6">
        <f t="shared" si="20"/>
        <v>0.92223676624955453</v>
      </c>
      <c r="N55" s="6">
        <f t="shared" si="21"/>
        <v>1.6756055284942218E-2</v>
      </c>
      <c r="O55" s="6">
        <f t="shared" si="22"/>
        <v>-0.39414613941247451</v>
      </c>
      <c r="P55" s="7">
        <f t="shared" si="23"/>
        <v>-1.1767310865623914</v>
      </c>
      <c r="Q55" s="7">
        <f t="shared" si="24"/>
        <v>-0.82710857246526237</v>
      </c>
      <c r="R55" s="7">
        <f t="shared" si="25"/>
        <v>-0.88669655372015477</v>
      </c>
      <c r="S55" s="7">
        <f t="shared" si="26"/>
        <v>1.0115029213605804</v>
      </c>
      <c r="T55" s="7">
        <f t="shared" si="27"/>
        <v>0.44302425541933987</v>
      </c>
      <c r="U55" s="7">
        <f t="shared" si="28"/>
        <v>1.3394409566344311E-3</v>
      </c>
      <c r="V55" s="6">
        <f t="shared" si="29"/>
        <v>1.2310861145940144</v>
      </c>
      <c r="W55" s="6">
        <f t="shared" si="30"/>
        <v>1.2782647719149429</v>
      </c>
      <c r="X55" s="7">
        <f t="shared" si="31"/>
        <v>-3.5552010450570717</v>
      </c>
      <c r="Z55" s="7">
        <f t="shared" si="32"/>
        <v>-1.5116040300823212</v>
      </c>
      <c r="AA55" s="7">
        <f t="shared" si="33"/>
        <v>-6.5721914351405272E-2</v>
      </c>
      <c r="AB55" s="7">
        <f t="shared" si="34"/>
        <v>1.4182305827123802</v>
      </c>
      <c r="AC55" s="7">
        <f t="shared" si="35"/>
        <v>0.30433129138036308</v>
      </c>
    </row>
    <row r="56" spans="1:29" x14ac:dyDescent="0.2">
      <c r="A56" s="7" t="str">
        <f t="shared" si="8"/>
        <v>Irlandia</v>
      </c>
      <c r="B56" s="7">
        <f t="shared" si="9"/>
        <v>-0.77190190513723711</v>
      </c>
      <c r="C56" s="7">
        <f t="shared" si="10"/>
        <v>-1.4356682602660629</v>
      </c>
      <c r="D56" s="7">
        <f t="shared" si="11"/>
        <v>-0.64803029800714262</v>
      </c>
      <c r="E56" s="7">
        <f t="shared" si="12"/>
        <v>-1.4485033185253925E-2</v>
      </c>
      <c r="F56" s="7">
        <f t="shared" si="13"/>
        <v>3.0559036459457145</v>
      </c>
      <c r="G56" s="6">
        <f t="shared" si="14"/>
        <v>0.65950841226149381</v>
      </c>
      <c r="H56" s="6">
        <f t="shared" si="15"/>
        <v>-1.2699574570090204</v>
      </c>
      <c r="I56" s="6">
        <f t="shared" si="16"/>
        <v>6.6981414297802785E-2</v>
      </c>
      <c r="J56" s="6">
        <f t="shared" si="17"/>
        <v>0.50219603804145885</v>
      </c>
      <c r="K56" s="6">
        <f t="shared" si="18"/>
        <v>5.4579325286728568E-3</v>
      </c>
      <c r="L56" s="6">
        <f t="shared" si="19"/>
        <v>1.6438849743797668</v>
      </c>
      <c r="M56" s="6">
        <f t="shared" si="20"/>
        <v>-0.67638464031316048</v>
      </c>
      <c r="N56" s="6">
        <f t="shared" si="21"/>
        <v>-0.21723782506699624</v>
      </c>
      <c r="O56" s="6">
        <f t="shared" si="22"/>
        <v>-1.4738129281755854</v>
      </c>
      <c r="P56" s="7">
        <f t="shared" si="23"/>
        <v>-0.89080765766821179</v>
      </c>
      <c r="Q56" s="7">
        <f t="shared" si="24"/>
        <v>-0.60314325105653788</v>
      </c>
      <c r="R56" s="7">
        <f t="shared" si="25"/>
        <v>-1.0873148978083083</v>
      </c>
      <c r="S56" s="7">
        <f t="shared" si="26"/>
        <v>-1.1458146834352219</v>
      </c>
      <c r="T56" s="7">
        <f t="shared" si="27"/>
        <v>0.23798823638228991</v>
      </c>
      <c r="U56" s="7">
        <f t="shared" si="28"/>
        <v>-6.0832943447147085E-3</v>
      </c>
      <c r="V56" s="6">
        <f t="shared" si="29"/>
        <v>0.22555789513538274</v>
      </c>
      <c r="W56" s="6">
        <f t="shared" si="30"/>
        <v>-0.27156639944606964</v>
      </c>
      <c r="X56" s="7">
        <f t="shared" si="31"/>
        <v>-25.364701831417054</v>
      </c>
      <c r="Z56" s="7">
        <f t="shared" si="32"/>
        <v>-29.479431813363995</v>
      </c>
      <c r="AA56" s="7">
        <f t="shared" si="33"/>
        <v>-1.2817144266679998</v>
      </c>
      <c r="AB56" s="7">
        <f t="shared" si="34"/>
        <v>0.20223807039578556</v>
      </c>
      <c r="AC56" s="7">
        <f t="shared" si="35"/>
        <v>4.3397296518674862E-2</v>
      </c>
    </row>
    <row r="57" spans="1:29" x14ac:dyDescent="0.2">
      <c r="A57" s="7" t="str">
        <f t="shared" si="8"/>
        <v>Litwa</v>
      </c>
      <c r="B57" s="7">
        <f t="shared" si="9"/>
        <v>-0.88936523852768623</v>
      </c>
      <c r="C57" s="7">
        <f t="shared" si="10"/>
        <v>0.18223652839290544</v>
      </c>
      <c r="D57" s="7">
        <f t="shared" si="11"/>
        <v>-0.48793372736739499</v>
      </c>
      <c r="E57" s="7">
        <f t="shared" si="12"/>
        <v>-0.16196900743511422</v>
      </c>
      <c r="F57" s="7">
        <f t="shared" si="13"/>
        <v>-0.37336618788424902</v>
      </c>
      <c r="G57" s="6">
        <f t="shared" si="14"/>
        <v>0.61822067468539421</v>
      </c>
      <c r="H57" s="6">
        <f t="shared" si="15"/>
        <v>-0.87147377241027746</v>
      </c>
      <c r="I57" s="6">
        <f t="shared" si="16"/>
        <v>-1.8649885354485565</v>
      </c>
      <c r="J57" s="6">
        <f t="shared" si="17"/>
        <v>9.8594170499528552E-2</v>
      </c>
      <c r="K57" s="6">
        <f t="shared" si="18"/>
        <v>-1.3317355369962651</v>
      </c>
      <c r="L57" s="6">
        <f t="shared" si="19"/>
        <v>0.14536774300498606</v>
      </c>
      <c r="M57" s="6">
        <f t="shared" si="20"/>
        <v>0.26973823295865051</v>
      </c>
      <c r="N57" s="6">
        <f t="shared" si="21"/>
        <v>0.25074993563688069</v>
      </c>
      <c r="O57" s="6">
        <f t="shared" si="22"/>
        <v>0.21570748603949169</v>
      </c>
      <c r="P57" s="7">
        <f t="shared" si="23"/>
        <v>0.50517143634454875</v>
      </c>
      <c r="Q57" s="7">
        <f t="shared" si="24"/>
        <v>-0.61169154576679452</v>
      </c>
      <c r="R57" s="7">
        <f t="shared" si="25"/>
        <v>-1.3416702983486212E-2</v>
      </c>
      <c r="S57" s="7">
        <f t="shared" si="26"/>
        <v>-1.1895440943432445</v>
      </c>
      <c r="T57" s="7">
        <f t="shared" si="27"/>
        <v>-0.71884651912394326</v>
      </c>
      <c r="U57" s="7">
        <f t="shared" si="28"/>
        <v>-1.0045807174758237E-3</v>
      </c>
      <c r="V57" s="6">
        <f t="shared" si="29"/>
        <v>0.66618262051613131</v>
      </c>
      <c r="W57" s="6">
        <f t="shared" si="30"/>
        <v>-0.80432086460141783</v>
      </c>
      <c r="X57" s="7">
        <f t="shared" si="31"/>
        <v>-21.699409684405765</v>
      </c>
      <c r="Z57" s="7">
        <f t="shared" si="32"/>
        <v>-28.067097169933156</v>
      </c>
      <c r="AA57" s="7">
        <f t="shared" si="33"/>
        <v>-1.2203085726057894</v>
      </c>
      <c r="AB57" s="7">
        <f t="shared" si="34"/>
        <v>0.263643924457996</v>
      </c>
      <c r="AC57" s="7">
        <f t="shared" si="35"/>
        <v>5.6574083913377746E-2</v>
      </c>
    </row>
    <row r="58" spans="1:29" x14ac:dyDescent="0.2">
      <c r="A58" s="7" t="str">
        <f t="shared" si="8"/>
        <v>Luksemburg</v>
      </c>
      <c r="B58" s="7">
        <f t="shared" si="9"/>
        <v>0.87258476232905025</v>
      </c>
      <c r="C58" s="7">
        <f t="shared" si="10"/>
        <v>-6.6671900631551206E-2</v>
      </c>
      <c r="D58" s="7">
        <f t="shared" si="11"/>
        <v>-0.64996167109639236</v>
      </c>
      <c r="E58" s="7">
        <f t="shared" si="12"/>
        <v>-0.78877589799702064</v>
      </c>
      <c r="F58" s="7">
        <f t="shared" si="13"/>
        <v>-0.37336618788424902</v>
      </c>
      <c r="G58" s="6">
        <f t="shared" si="14"/>
        <v>0.65537963850388392</v>
      </c>
      <c r="H58" s="6">
        <f t="shared" si="15"/>
        <v>-1.5551467606924352</v>
      </c>
      <c r="I58" s="6">
        <f t="shared" si="16"/>
        <v>-0.91595066539771242</v>
      </c>
      <c r="J58" s="6">
        <f t="shared" si="17"/>
        <v>0.76050123326829422</v>
      </c>
      <c r="K58" s="6">
        <f t="shared" si="18"/>
        <v>0.61674637574007285</v>
      </c>
      <c r="L58" s="6">
        <f t="shared" si="19"/>
        <v>-0.806393201246564</v>
      </c>
      <c r="M58" s="6">
        <f t="shared" si="20"/>
        <v>-1.1820710036136108</v>
      </c>
      <c r="N58" s="6">
        <f t="shared" si="21"/>
        <v>-0.10024088489102702</v>
      </c>
      <c r="O58" s="6">
        <f t="shared" si="22"/>
        <v>-1.0771821999186766</v>
      </c>
      <c r="P58" s="7">
        <f t="shared" si="23"/>
        <v>-1.2440071874786691</v>
      </c>
      <c r="Q58" s="7">
        <f t="shared" si="24"/>
        <v>-0.8048830062185951</v>
      </c>
      <c r="R58" s="7">
        <f t="shared" si="25"/>
        <v>-0.78048684214407338</v>
      </c>
      <c r="S58" s="7">
        <f t="shared" si="26"/>
        <v>-1.2332735052512676</v>
      </c>
      <c r="T58" s="7">
        <f t="shared" si="27"/>
        <v>1.2973410014070481</v>
      </c>
      <c r="U58" s="7">
        <f t="shared" si="28"/>
        <v>6.8088248628916928E-3</v>
      </c>
      <c r="V58" s="6">
        <f t="shared" si="29"/>
        <v>0.63228841087145826</v>
      </c>
      <c r="W58" s="6">
        <f t="shared" si="30"/>
        <v>0.93923920317972132</v>
      </c>
      <c r="X58" s="7">
        <f t="shared" si="31"/>
        <v>-28.333385968167637</v>
      </c>
      <c r="Z58" s="7">
        <f t="shared" si="32"/>
        <v>-34.130907432467062</v>
      </c>
      <c r="AA58" s="7">
        <f t="shared" si="33"/>
        <v>-1.4839524970637854</v>
      </c>
      <c r="AB58" s="7">
        <f t="shared" si="34"/>
        <v>0</v>
      </c>
      <c r="AC58" s="7">
        <f t="shared" si="35"/>
        <v>0</v>
      </c>
    </row>
    <row r="59" spans="1:29" x14ac:dyDescent="0.2">
      <c r="A59" s="7" t="str">
        <f t="shared" si="8"/>
        <v>Łotwa</v>
      </c>
      <c r="B59" s="7">
        <f t="shared" si="9"/>
        <v>-0.88936523852768623</v>
      </c>
      <c r="C59" s="7">
        <f t="shared" si="10"/>
        <v>1.1778702444907321</v>
      </c>
      <c r="D59" s="7">
        <f t="shared" si="11"/>
        <v>-0.4134440807037173</v>
      </c>
      <c r="E59" s="7">
        <f t="shared" si="12"/>
        <v>-8.8227020310183993E-2</v>
      </c>
      <c r="F59" s="7">
        <f t="shared" si="13"/>
        <v>9.9545445594613535E-2</v>
      </c>
      <c r="G59" s="6">
        <f t="shared" si="14"/>
        <v>0.94852257529419137</v>
      </c>
      <c r="H59" s="6">
        <f t="shared" si="15"/>
        <v>0.19114938651970487</v>
      </c>
      <c r="I59" s="6">
        <f t="shared" si="16"/>
        <v>0.15736597335026536</v>
      </c>
      <c r="J59" s="6">
        <f t="shared" si="17"/>
        <v>0.80893345737332589</v>
      </c>
      <c r="K59" s="6">
        <f t="shared" si="18"/>
        <v>-2.5543124234190659</v>
      </c>
      <c r="L59" s="6">
        <f t="shared" si="19"/>
        <v>0.30736960585631384</v>
      </c>
      <c r="M59" s="6">
        <f t="shared" si="20"/>
        <v>-0.79057188363906861</v>
      </c>
      <c r="N59" s="6">
        <f t="shared" si="21"/>
        <v>0.13375299546091146</v>
      </c>
      <c r="O59" s="6">
        <f t="shared" si="22"/>
        <v>0.57348827963797855</v>
      </c>
      <c r="P59" s="7">
        <f t="shared" si="23"/>
        <v>1.4974939248596435</v>
      </c>
      <c r="Q59" s="7">
        <f t="shared" si="24"/>
        <v>-0.35524270445909473</v>
      </c>
      <c r="R59" s="7">
        <f t="shared" si="25"/>
        <v>1.0054097895426268</v>
      </c>
      <c r="S59" s="7">
        <f t="shared" si="26"/>
        <v>1.4487970304408111</v>
      </c>
      <c r="T59" s="7">
        <f t="shared" si="27"/>
        <v>-0.75301918896345155</v>
      </c>
      <c r="U59" s="7">
        <f t="shared" si="28"/>
        <v>-1.7859212755125748E-3</v>
      </c>
      <c r="V59" s="6">
        <f t="shared" si="29"/>
        <v>0.66618262051613131</v>
      </c>
      <c r="W59" s="6">
        <f t="shared" si="30"/>
        <v>-1.0626260598282529</v>
      </c>
      <c r="X59" s="7">
        <f t="shared" si="31"/>
        <v>-24.27118925717059</v>
      </c>
      <c r="Z59" s="7">
        <f t="shared" si="32"/>
        <v>-22.163902449359373</v>
      </c>
      <c r="AA59" s="7">
        <f t="shared" si="33"/>
        <v>-0.96364793258084236</v>
      </c>
      <c r="AB59" s="7">
        <f t="shared" si="34"/>
        <v>0.52030456448294304</v>
      </c>
      <c r="AC59" s="7">
        <f t="shared" si="35"/>
        <v>0.11164965834917699</v>
      </c>
    </row>
    <row r="60" spans="1:29" x14ac:dyDescent="0.2">
      <c r="A60" s="7" t="str">
        <f t="shared" si="8"/>
        <v>Malta</v>
      </c>
      <c r="B60" s="7">
        <f t="shared" si="9"/>
        <v>-0.77190190513723711</v>
      </c>
      <c r="C60" s="7">
        <f t="shared" si="10"/>
        <v>-1.8525898788820276</v>
      </c>
      <c r="D60" s="7">
        <f t="shared" si="11"/>
        <v>-0.65082582012961365</v>
      </c>
      <c r="E60" s="7">
        <f t="shared" si="12"/>
        <v>-0.42006596237236976</v>
      </c>
      <c r="F60" s="7">
        <f t="shared" si="13"/>
        <v>-1.2003010553640474</v>
      </c>
      <c r="G60" s="6">
        <f t="shared" si="14"/>
        <v>-4.2411213428509096E-3</v>
      </c>
      <c r="H60" s="6">
        <f t="shared" si="15"/>
        <v>-1.6098405997550074</v>
      </c>
      <c r="I60" s="6">
        <f t="shared" si="16"/>
        <v>1.7503938266498948</v>
      </c>
      <c r="J60" s="6">
        <f t="shared" si="17"/>
        <v>-9.5134725920598032E-2</v>
      </c>
      <c r="K60" s="6">
        <f t="shared" si="18"/>
        <v>1.6482956236593107</v>
      </c>
      <c r="L60" s="6">
        <f t="shared" si="19"/>
        <v>-1.7581541454981136</v>
      </c>
      <c r="M60" s="6">
        <f t="shared" si="20"/>
        <v>0.43286286628137649</v>
      </c>
      <c r="N60" s="6">
        <f t="shared" si="21"/>
        <v>-3.1421613294662269</v>
      </c>
      <c r="O60" s="6">
        <f t="shared" si="22"/>
        <v>-1.0690508182459837</v>
      </c>
      <c r="P60" s="7">
        <f t="shared" si="23"/>
        <v>-1.2440071874786691</v>
      </c>
      <c r="Q60" s="7">
        <f t="shared" si="24"/>
        <v>-0.83394720823346769</v>
      </c>
      <c r="R60" s="7">
        <f t="shared" si="25"/>
        <v>-1.3626734093018524</v>
      </c>
      <c r="S60" s="7">
        <f t="shared" si="26"/>
        <v>0.34098528743756085</v>
      </c>
      <c r="T60" s="7">
        <f t="shared" si="27"/>
        <v>-0.95805520800050148</v>
      </c>
      <c r="U60" s="7">
        <f t="shared" si="28"/>
        <v>-2.9579321125677025E-3</v>
      </c>
      <c r="V60" s="6">
        <f t="shared" si="29"/>
        <v>1.084211206133765</v>
      </c>
      <c r="W60" s="6">
        <f t="shared" si="30"/>
        <v>0.30962028981431022</v>
      </c>
      <c r="X60" s="7">
        <f t="shared" si="31"/>
        <v>-1.1425492074897683</v>
      </c>
      <c r="Z60" s="7">
        <f t="shared" si="32"/>
        <v>-12.552088414754683</v>
      </c>
      <c r="AA60" s="7">
        <f t="shared" si="33"/>
        <v>-0.54574297455455145</v>
      </c>
      <c r="AB60" s="7">
        <f t="shared" si="34"/>
        <v>0.93820952250923395</v>
      </c>
      <c r="AC60" s="7">
        <f t="shared" si="35"/>
        <v>0.20132587680101827</v>
      </c>
    </row>
    <row r="61" spans="1:29" x14ac:dyDescent="0.2">
      <c r="A61" s="7" t="str">
        <f t="shared" si="8"/>
        <v>Niemcy</v>
      </c>
      <c r="B61" s="7">
        <f t="shared" si="9"/>
        <v>-0.53697523835633887</v>
      </c>
      <c r="C61" s="7">
        <f t="shared" si="10"/>
        <v>-7.2894611357162714E-2</v>
      </c>
      <c r="D61" s="7">
        <f t="shared" si="11"/>
        <v>3.3519125017515363</v>
      </c>
      <c r="E61" s="7">
        <f t="shared" si="12"/>
        <v>-0.23571099456004438</v>
      </c>
      <c r="F61" s="7">
        <f t="shared" si="13"/>
        <v>-0.15144117552545308</v>
      </c>
      <c r="G61" s="6">
        <f t="shared" si="14"/>
        <v>-2.635253046311258</v>
      </c>
      <c r="H61" s="6">
        <f t="shared" si="15"/>
        <v>-0.22686781202995707</v>
      </c>
      <c r="I61" s="6">
        <f t="shared" si="16"/>
        <v>-0.9272487352792711</v>
      </c>
      <c r="J61" s="6">
        <f t="shared" si="17"/>
        <v>0.42147566453307284</v>
      </c>
      <c r="K61" s="6">
        <f t="shared" si="18"/>
        <v>0.92239059734577289</v>
      </c>
      <c r="L61" s="6">
        <f t="shared" si="19"/>
        <v>-1.9606564740622732</v>
      </c>
      <c r="M61" s="6">
        <f t="shared" si="20"/>
        <v>0.10661359963592448</v>
      </c>
      <c r="N61" s="6">
        <f t="shared" si="21"/>
        <v>0.60174075616478839</v>
      </c>
      <c r="O61" s="6">
        <f t="shared" si="22"/>
        <v>-1.2804667417359987</v>
      </c>
      <c r="P61" s="7">
        <f t="shared" si="23"/>
        <v>-0.43669397648333785</v>
      </c>
      <c r="Q61" s="7">
        <f t="shared" si="24"/>
        <v>-0.35695236340114606</v>
      </c>
      <c r="R61" s="7">
        <f t="shared" si="25"/>
        <v>-0.16486388430493557</v>
      </c>
      <c r="S61" s="7">
        <f t="shared" si="26"/>
        <v>-1.1020852725271988</v>
      </c>
      <c r="T61" s="7">
        <f t="shared" si="27"/>
        <v>1.5365496902836064</v>
      </c>
      <c r="U61" s="7">
        <f t="shared" si="28"/>
        <v>7.9808356999468196E-3</v>
      </c>
      <c r="V61" s="6">
        <f t="shared" si="29"/>
        <v>1.6943069797378787</v>
      </c>
      <c r="W61" s="6">
        <f t="shared" si="30"/>
        <v>0.69707808265456317</v>
      </c>
      <c r="X61" s="7">
        <f t="shared" si="31"/>
        <v>73.800688466451874</v>
      </c>
      <c r="Z61" s="7">
        <f t="shared" si="32"/>
        <v>73.052626848324593</v>
      </c>
      <c r="AA61" s="7">
        <f t="shared" si="33"/>
        <v>3.1762011673184607</v>
      </c>
      <c r="AB61" s="7">
        <f t="shared" si="34"/>
        <v>4.6601536643822463</v>
      </c>
      <c r="AC61" s="7">
        <f t="shared" si="35"/>
        <v>1</v>
      </c>
    </row>
    <row r="62" spans="1:29" x14ac:dyDescent="0.2">
      <c r="A62" s="7" t="str">
        <f t="shared" si="8"/>
        <v>Polska</v>
      </c>
      <c r="B62" s="7">
        <f t="shared" si="9"/>
        <v>5.0341428595906575E-2</v>
      </c>
      <c r="C62" s="7">
        <f t="shared" si="10"/>
        <v>4.5336892429454552E-2</v>
      </c>
      <c r="D62" s="7">
        <f t="shared" si="11"/>
        <v>4.3733965322021555E-2</v>
      </c>
      <c r="E62" s="7">
        <f t="shared" si="12"/>
        <v>-0.2725819881225095</v>
      </c>
      <c r="F62" s="7">
        <f t="shared" si="13"/>
        <v>0.14181687652009831</v>
      </c>
      <c r="G62" s="6">
        <f t="shared" si="14"/>
        <v>-4.2411213428509096E-3</v>
      </c>
      <c r="H62" s="6">
        <f t="shared" si="15"/>
        <v>1.0506240003601317</v>
      </c>
      <c r="I62" s="6">
        <f t="shared" si="16"/>
        <v>-0.38494138096450364</v>
      </c>
      <c r="J62" s="6">
        <f t="shared" si="17"/>
        <v>-1.8225507190000596</v>
      </c>
      <c r="K62" s="6">
        <f t="shared" si="18"/>
        <v>-0.26198076137631476</v>
      </c>
      <c r="L62" s="6">
        <f t="shared" si="19"/>
        <v>0.75287472869746463</v>
      </c>
      <c r="M62" s="6">
        <f t="shared" si="20"/>
        <v>-4.0198570354528694E-2</v>
      </c>
      <c r="N62" s="6">
        <f t="shared" si="21"/>
        <v>-0.25623680512565261</v>
      </c>
      <c r="O62" s="6">
        <f t="shared" si="22"/>
        <v>1.5329913170157388</v>
      </c>
      <c r="P62" s="7">
        <f t="shared" si="23"/>
        <v>-0.68056984230484419</v>
      </c>
      <c r="Q62" s="7">
        <f t="shared" si="24"/>
        <v>0.16278395498245887</v>
      </c>
      <c r="R62" s="7">
        <f t="shared" si="25"/>
        <v>-0.61920542826928326</v>
      </c>
      <c r="S62" s="7">
        <f t="shared" si="26"/>
        <v>-8.8499998266229635E-3</v>
      </c>
      <c r="T62" s="7">
        <f t="shared" si="27"/>
        <v>-1.4706452555931264</v>
      </c>
      <c r="U62" s="7">
        <f t="shared" si="28"/>
        <v>1.3394409566344311E-3</v>
      </c>
      <c r="V62" s="6">
        <f t="shared" si="29"/>
        <v>0.15776947584603662</v>
      </c>
      <c r="W62" s="6">
        <f t="shared" si="30"/>
        <v>0.14817954279753812</v>
      </c>
      <c r="X62" s="7">
        <f t="shared" si="31"/>
        <v>69.284886539471117</v>
      </c>
      <c r="Z62" s="7">
        <f t="shared" si="32"/>
        <v>67.550676290714307</v>
      </c>
      <c r="AA62" s="7">
        <f t="shared" si="33"/>
        <v>2.9369859256832309</v>
      </c>
      <c r="AB62" s="7">
        <f t="shared" si="34"/>
        <v>4.4209384227470165</v>
      </c>
      <c r="AC62" s="7">
        <f t="shared" si="35"/>
        <v>0.94866794984389413</v>
      </c>
    </row>
    <row r="63" spans="1:29" x14ac:dyDescent="0.2">
      <c r="A63" s="7" t="str">
        <f t="shared" si="8"/>
        <v>Portugalia</v>
      </c>
      <c r="B63" s="7">
        <f t="shared" si="9"/>
        <v>0.16780476198635566</v>
      </c>
      <c r="C63" s="7">
        <f t="shared" si="10"/>
        <v>-9.1562743533996779E-2</v>
      </c>
      <c r="D63" s="7">
        <f t="shared" si="11"/>
        <v>-0.18845855915938081</v>
      </c>
      <c r="E63" s="7">
        <f t="shared" si="12"/>
        <v>-0.38319496880990472</v>
      </c>
      <c r="F63" s="7">
        <f t="shared" si="13"/>
        <v>-0.12766349562986767</v>
      </c>
      <c r="G63" s="6">
        <f t="shared" si="14"/>
        <v>0.18057065637873787</v>
      </c>
      <c r="H63" s="6">
        <f t="shared" si="15"/>
        <v>-0.82850004171825575</v>
      </c>
      <c r="I63" s="6">
        <f t="shared" si="16"/>
        <v>7.8279484179361411E-2</v>
      </c>
      <c r="J63" s="6">
        <f t="shared" si="17"/>
        <v>0.34075529102468677</v>
      </c>
      <c r="K63" s="6">
        <f t="shared" si="18"/>
        <v>-0.1855697059748897</v>
      </c>
      <c r="L63" s="6">
        <f t="shared" si="19"/>
        <v>-1.3936499540826264</v>
      </c>
      <c r="M63" s="6">
        <f t="shared" si="20"/>
        <v>0.26973823295865051</v>
      </c>
      <c r="N63" s="6">
        <f t="shared" si="21"/>
        <v>-0.21723782506699624</v>
      </c>
      <c r="O63" s="6">
        <f t="shared" si="22"/>
        <v>0.11813090596717711</v>
      </c>
      <c r="P63" s="7">
        <f t="shared" si="23"/>
        <v>0.69018071386431212</v>
      </c>
      <c r="Q63" s="7">
        <f t="shared" si="24"/>
        <v>0.49958676656657119</v>
      </c>
      <c r="R63" s="7">
        <f t="shared" si="25"/>
        <v>-0.12946064711290853</v>
      </c>
      <c r="S63" s="7">
        <f t="shared" si="26"/>
        <v>-0.37326175739348144</v>
      </c>
      <c r="T63" s="7">
        <f t="shared" si="27"/>
        <v>0.16964289670327326</v>
      </c>
      <c r="U63" s="7">
        <f t="shared" si="28"/>
        <v>-4.9112835076595817E-3</v>
      </c>
      <c r="V63" s="6">
        <f t="shared" si="29"/>
        <v>-1.1076143508884213</v>
      </c>
      <c r="W63" s="6">
        <f t="shared" si="30"/>
        <v>-0.36843084765613315</v>
      </c>
      <c r="X63" s="7">
        <f t="shared" si="31"/>
        <v>-10.116276490535842</v>
      </c>
      <c r="Z63" s="7">
        <f t="shared" si="32"/>
        <v>-13.001102961441239</v>
      </c>
      <c r="AA63" s="7">
        <f t="shared" si="33"/>
        <v>-0.5652653461496191</v>
      </c>
      <c r="AB63" s="7">
        <f t="shared" si="34"/>
        <v>0.91868715091416631</v>
      </c>
      <c r="AC63" s="7">
        <f t="shared" si="35"/>
        <v>0.19713666481337974</v>
      </c>
    </row>
    <row r="64" spans="1:29" x14ac:dyDescent="0.2">
      <c r="A64" s="7" t="str">
        <f t="shared" si="8"/>
        <v>Rumunia</v>
      </c>
      <c r="B64" s="7">
        <f t="shared" si="9"/>
        <v>0.40273142876725387</v>
      </c>
      <c r="C64" s="7">
        <f t="shared" si="10"/>
        <v>-0.14756714006449945</v>
      </c>
      <c r="D64" s="7">
        <f t="shared" si="11"/>
        <v>-0.41798086312812921</v>
      </c>
      <c r="E64" s="7">
        <f t="shared" si="12"/>
        <v>-0.34632397524743963</v>
      </c>
      <c r="F64" s="7">
        <f t="shared" si="13"/>
        <v>-2.1646180733516718</v>
      </c>
      <c r="G64" s="6">
        <f t="shared" si="14"/>
        <v>0.1888282038939578</v>
      </c>
      <c r="H64" s="6">
        <f t="shared" si="15"/>
        <v>1.5233350379723665</v>
      </c>
      <c r="I64" s="6">
        <f t="shared" si="16"/>
        <v>-0.37364331108294502</v>
      </c>
      <c r="J64" s="6">
        <f t="shared" si="17"/>
        <v>-0.12742287532395247</v>
      </c>
      <c r="K64" s="6">
        <f t="shared" si="18"/>
        <v>-0.94968025998913996</v>
      </c>
      <c r="L64" s="6">
        <f t="shared" si="19"/>
        <v>-1.2316480912312986</v>
      </c>
      <c r="M64" s="6">
        <f t="shared" si="20"/>
        <v>-1.7203822935786066</v>
      </c>
      <c r="N64" s="6">
        <f t="shared" si="21"/>
        <v>0.48474381598881916</v>
      </c>
      <c r="O64" s="6">
        <f t="shared" si="22"/>
        <v>1.8501152022507612</v>
      </c>
      <c r="P64" s="7">
        <f t="shared" si="23"/>
        <v>0.42107631019920178</v>
      </c>
      <c r="Q64" s="7">
        <f t="shared" si="24"/>
        <v>-0.3415654329226841</v>
      </c>
      <c r="R64" s="7">
        <f t="shared" si="25"/>
        <v>-1.0637127396802903</v>
      </c>
      <c r="S64" s="7">
        <f t="shared" si="26"/>
        <v>-0.34410881678813277</v>
      </c>
      <c r="T64" s="7">
        <f t="shared" si="27"/>
        <v>-0.54798316992640161</v>
      </c>
      <c r="U64" s="7">
        <f t="shared" si="28"/>
        <v>-6.139104384574475E-4</v>
      </c>
      <c r="V64" s="6">
        <f t="shared" si="29"/>
        <v>5.6086846912017839E-2</v>
      </c>
      <c r="W64" s="6">
        <f t="shared" si="30"/>
        <v>-2.1119909154372718</v>
      </c>
      <c r="X64" s="7">
        <f t="shared" si="31"/>
        <v>1.1226027447750127</v>
      </c>
      <c r="Z64" s="7">
        <f t="shared" si="32"/>
        <v>-5.8397222774315294</v>
      </c>
      <c r="AA64" s="7">
        <f t="shared" si="33"/>
        <v>-0.25390096858397954</v>
      </c>
      <c r="AB64" s="7">
        <f t="shared" si="34"/>
        <v>1.2300515284798059</v>
      </c>
      <c r="AC64" s="7">
        <f t="shared" si="35"/>
        <v>0.26395085163846471</v>
      </c>
    </row>
    <row r="65" spans="1:29" x14ac:dyDescent="0.2">
      <c r="A65" s="7" t="str">
        <f t="shared" si="8"/>
        <v>Słowacja</v>
      </c>
      <c r="B65" s="7">
        <f t="shared" si="9"/>
        <v>1.2249747625003975</v>
      </c>
      <c r="C65" s="7">
        <f t="shared" si="10"/>
        <v>0.63027170063692761</v>
      </c>
      <c r="D65" s="7">
        <f t="shared" si="11"/>
        <v>-0.2819638052990936</v>
      </c>
      <c r="E65" s="7">
        <f t="shared" si="12"/>
        <v>-0.49380794949729995</v>
      </c>
      <c r="F65" s="7">
        <f t="shared" si="13"/>
        <v>0.17880437857989773</v>
      </c>
      <c r="G65" s="6">
        <f t="shared" si="14"/>
        <v>0.95265134905180138</v>
      </c>
      <c r="H65" s="6">
        <f t="shared" si="15"/>
        <v>-0.10185332274407699</v>
      </c>
      <c r="I65" s="6">
        <f t="shared" si="16"/>
        <v>0.47371193003387951</v>
      </c>
      <c r="J65" s="6">
        <f t="shared" si="17"/>
        <v>-1.015346983916199</v>
      </c>
      <c r="K65" s="6">
        <f t="shared" si="18"/>
        <v>-0.68224156608415265</v>
      </c>
      <c r="L65" s="6">
        <f t="shared" si="19"/>
        <v>0.67187379727180074</v>
      </c>
      <c r="M65" s="6">
        <f t="shared" si="20"/>
        <v>0.64492488960092043</v>
      </c>
      <c r="N65" s="6">
        <f t="shared" si="21"/>
        <v>0.95273157669269615</v>
      </c>
      <c r="O65" s="6">
        <f t="shared" si="22"/>
        <v>1.1833419050899447</v>
      </c>
      <c r="P65" s="7">
        <f t="shared" si="23"/>
        <v>-0.57965569093042768</v>
      </c>
      <c r="Q65" s="7">
        <f t="shared" si="24"/>
        <v>-0.19624442284832086</v>
      </c>
      <c r="R65" s="7">
        <f t="shared" si="25"/>
        <v>0.45075907353420247</v>
      </c>
      <c r="S65" s="7">
        <f t="shared" si="26"/>
        <v>-1.3207323270673137</v>
      </c>
      <c r="T65" s="7">
        <f t="shared" si="27"/>
        <v>-0.88970986832148491</v>
      </c>
      <c r="U65" s="7">
        <f t="shared" si="28"/>
        <v>4.8554734677998144E-3</v>
      </c>
      <c r="V65" s="6">
        <f t="shared" si="29"/>
        <v>-0.48622050740274997</v>
      </c>
      <c r="W65" s="6">
        <f t="shared" si="30"/>
        <v>0.95538327788139876</v>
      </c>
      <c r="X65" s="7">
        <f t="shared" si="31"/>
        <v>-1.1229181500811707</v>
      </c>
      <c r="Z65" s="7">
        <f t="shared" si="32"/>
        <v>1.1535895201493778</v>
      </c>
      <c r="AA65" s="7">
        <f t="shared" si="33"/>
        <v>5.0156066093451204E-2</v>
      </c>
      <c r="AB65" s="7">
        <f t="shared" si="34"/>
        <v>1.5341085631572366</v>
      </c>
      <c r="AC65" s="7">
        <f t="shared" si="35"/>
        <v>0.32919699083798332</v>
      </c>
    </row>
    <row r="66" spans="1:29" x14ac:dyDescent="0.2">
      <c r="A66" s="7" t="str">
        <f t="shared" si="8"/>
        <v>Słowenia</v>
      </c>
      <c r="B66" s="7">
        <f t="shared" si="9"/>
        <v>2.1646814296239905</v>
      </c>
      <c r="C66" s="7">
        <f t="shared" si="10"/>
        <v>1.6259054167347542</v>
      </c>
      <c r="D66" s="7">
        <f t="shared" si="11"/>
        <v>-0.53070910451185027</v>
      </c>
      <c r="E66" s="7">
        <f t="shared" si="12"/>
        <v>-0.60442093018469523</v>
      </c>
      <c r="F66" s="7">
        <f t="shared" si="13"/>
        <v>0.73361690947688718</v>
      </c>
      <c r="G66" s="6">
        <f t="shared" si="14"/>
        <v>0.93200748026375158</v>
      </c>
      <c r="H66" s="6">
        <f t="shared" si="15"/>
        <v>0.28491025348411531</v>
      </c>
      <c r="I66" s="6">
        <f t="shared" si="16"/>
        <v>0.19126018299493802</v>
      </c>
      <c r="J66" s="6">
        <f t="shared" si="17"/>
        <v>0.69592493446158543</v>
      </c>
      <c r="K66" s="6">
        <f t="shared" si="18"/>
        <v>-0.45300839987987734</v>
      </c>
      <c r="L66" s="6">
        <f t="shared" si="19"/>
        <v>0.65162356441538494</v>
      </c>
      <c r="M66" s="6">
        <f t="shared" si="20"/>
        <v>0.54705010960728462</v>
      </c>
      <c r="N66" s="6">
        <f t="shared" si="21"/>
        <v>0.13375299546091146</v>
      </c>
      <c r="O66" s="6">
        <f t="shared" si="22"/>
        <v>0.20757610436679882</v>
      </c>
      <c r="P66" s="7">
        <f t="shared" si="23"/>
        <v>0.17720044437769522</v>
      </c>
      <c r="Q66" s="7">
        <f t="shared" si="24"/>
        <v>-0.72452903594218243</v>
      </c>
      <c r="R66" s="7">
        <f t="shared" si="25"/>
        <v>0.32881458987277562</v>
      </c>
      <c r="S66" s="7">
        <f t="shared" si="26"/>
        <v>1.7840558474023207</v>
      </c>
      <c r="T66" s="7">
        <f t="shared" si="27"/>
        <v>0.2038155665427816</v>
      </c>
      <c r="U66" s="7">
        <f t="shared" si="28"/>
        <v>3.6834626307446858E-3</v>
      </c>
      <c r="V66" s="6">
        <f t="shared" si="29"/>
        <v>0.66618262051613131</v>
      </c>
      <c r="W66" s="6">
        <f t="shared" si="30"/>
        <v>0.82623068026798097</v>
      </c>
      <c r="X66" s="7">
        <f t="shared" si="31"/>
        <v>-25.486203228555549</v>
      </c>
      <c r="Z66" s="7">
        <f t="shared" si="32"/>
        <v>-15.64057810657332</v>
      </c>
      <c r="AA66" s="7">
        <f t="shared" si="33"/>
        <v>-0.68002513506840523</v>
      </c>
      <c r="AB66" s="7">
        <f t="shared" si="34"/>
        <v>0.80392736199538017</v>
      </c>
      <c r="AC66" s="7">
        <f t="shared" si="35"/>
        <v>0.17251091270655544</v>
      </c>
    </row>
    <row r="67" spans="1:29" x14ac:dyDescent="0.2">
      <c r="A67" s="7" t="str">
        <f t="shared" si="8"/>
        <v>Szwecja</v>
      </c>
      <c r="B67" s="7">
        <f t="shared" si="9"/>
        <v>-0.77190190513723711</v>
      </c>
      <c r="C67" s="7">
        <f t="shared" si="10"/>
        <v>1.8188094492287081</v>
      </c>
      <c r="D67" s="7">
        <f t="shared" si="11"/>
        <v>0.3191944318968154</v>
      </c>
      <c r="E67" s="7">
        <f t="shared" si="12"/>
        <v>2.3821295483749769</v>
      </c>
      <c r="F67" s="7">
        <f t="shared" si="13"/>
        <v>-0.75380906621361332</v>
      </c>
      <c r="G67" s="6">
        <f t="shared" si="14"/>
        <v>0.3209489641374767</v>
      </c>
      <c r="H67" s="6">
        <f t="shared" si="15"/>
        <v>1.0193703780386616</v>
      </c>
      <c r="I67" s="6">
        <f t="shared" si="16"/>
        <v>0.48500999991543653</v>
      </c>
      <c r="J67" s="6">
        <f t="shared" si="17"/>
        <v>0.79278938267164867</v>
      </c>
      <c r="K67" s="6">
        <f t="shared" si="18"/>
        <v>0.46392426493722289</v>
      </c>
      <c r="L67" s="6">
        <f t="shared" si="19"/>
        <v>0.71237426298463291</v>
      </c>
      <c r="M67" s="6">
        <f t="shared" si="20"/>
        <v>-0.97000898029406746</v>
      </c>
      <c r="N67" s="6">
        <f t="shared" si="21"/>
        <v>0.36774687581284993</v>
      </c>
      <c r="O67" s="6">
        <f t="shared" si="22"/>
        <v>0.22383886771218459</v>
      </c>
      <c r="P67" s="7">
        <f t="shared" si="23"/>
        <v>2.859834968414265</v>
      </c>
      <c r="Q67" s="7">
        <f t="shared" si="24"/>
        <v>-0.63220745307141057</v>
      </c>
      <c r="R67" s="7">
        <f t="shared" si="25"/>
        <v>1.9593303472166905</v>
      </c>
      <c r="S67" s="7">
        <f t="shared" si="26"/>
        <v>-0.66479116344696854</v>
      </c>
      <c r="T67" s="7">
        <f t="shared" si="27"/>
        <v>1.1606503220490147</v>
      </c>
      <c r="U67" s="7">
        <f t="shared" si="28"/>
        <v>-3.739272670604454E-3</v>
      </c>
      <c r="V67" s="6">
        <f t="shared" si="29"/>
        <v>0.20296175537226752</v>
      </c>
      <c r="W67" s="6">
        <f t="shared" si="30"/>
        <v>0.92309512847804387</v>
      </c>
      <c r="X67" s="7">
        <f t="shared" si="31"/>
        <v>-15.725590991763058</v>
      </c>
      <c r="Z67" s="7">
        <f t="shared" si="32"/>
        <v>-3.5100398853560613</v>
      </c>
      <c r="AA67" s="7">
        <f t="shared" si="33"/>
        <v>-0.15261042979808961</v>
      </c>
      <c r="AB67" s="7">
        <f t="shared" si="34"/>
        <v>1.3313420672656957</v>
      </c>
      <c r="AC67" s="7">
        <f t="shared" si="35"/>
        <v>0.28568630202930861</v>
      </c>
    </row>
    <row r="68" spans="1:29" x14ac:dyDescent="0.2">
      <c r="A68" s="7" t="str">
        <f t="shared" si="8"/>
        <v>Węgry</v>
      </c>
      <c r="B68" s="7">
        <f t="shared" si="9"/>
        <v>0.16780476198635566</v>
      </c>
      <c r="C68" s="7">
        <f t="shared" si="10"/>
        <v>-0.68272026246708128</v>
      </c>
      <c r="D68" s="7">
        <f t="shared" si="11"/>
        <v>-0.27303282504075127</v>
      </c>
      <c r="E68" s="7">
        <f t="shared" si="12"/>
        <v>-0.1250980138726491</v>
      </c>
      <c r="F68" s="7">
        <f t="shared" si="13"/>
        <v>-0.19635457088378125</v>
      </c>
      <c r="G68" s="6">
        <f t="shared" si="14"/>
        <v>-1.9457478287903942</v>
      </c>
      <c r="H68" s="6">
        <f t="shared" si="15"/>
        <v>0.10910862792584618</v>
      </c>
      <c r="I68" s="6">
        <f t="shared" si="16"/>
        <v>0.94823086505930165</v>
      </c>
      <c r="J68" s="6">
        <f t="shared" si="17"/>
        <v>0.72821308386493977</v>
      </c>
      <c r="K68" s="6">
        <f t="shared" si="18"/>
        <v>-0.75865262148557733</v>
      </c>
      <c r="L68" s="6">
        <f t="shared" si="19"/>
        <v>0.48962170156405749</v>
      </c>
      <c r="M68" s="6">
        <f t="shared" si="20"/>
        <v>0.64492488960092043</v>
      </c>
      <c r="N68" s="6">
        <f t="shared" si="21"/>
        <v>0.48474381598881916</v>
      </c>
      <c r="O68" s="6">
        <f t="shared" si="22"/>
        <v>0.79303558480068637</v>
      </c>
      <c r="P68" s="7">
        <f t="shared" si="23"/>
        <v>-0.45351300171240722</v>
      </c>
      <c r="Q68" s="7">
        <f t="shared" si="24"/>
        <v>0.6756816375978586</v>
      </c>
      <c r="R68" s="7">
        <f t="shared" si="25"/>
        <v>-0.93390086997619093</v>
      </c>
      <c r="S68" s="7">
        <f t="shared" si="26"/>
        <v>5.7264704760510666E-3</v>
      </c>
      <c r="T68" s="7">
        <f t="shared" si="27"/>
        <v>-0.47963783024738493</v>
      </c>
      <c r="U68" s="7">
        <f t="shared" si="28"/>
        <v>-1.0045807174758237E-3</v>
      </c>
      <c r="V68" s="6">
        <f t="shared" si="29"/>
        <v>0.55320192170055471</v>
      </c>
      <c r="W68" s="6">
        <f t="shared" si="30"/>
        <v>-0.62673604288296825</v>
      </c>
      <c r="X68" s="7">
        <f t="shared" si="31"/>
        <v>-1.1000121803556995</v>
      </c>
      <c r="Z68" s="7">
        <f t="shared" si="32"/>
        <v>-1.9761172678669703</v>
      </c>
      <c r="AA68" s="7">
        <f t="shared" si="33"/>
        <v>-8.5918142081172627E-2</v>
      </c>
      <c r="AB68" s="7">
        <f t="shared" si="34"/>
        <v>1.3980343549826129</v>
      </c>
      <c r="AC68" s="7">
        <f t="shared" si="35"/>
        <v>0.29999747984017122</v>
      </c>
    </row>
    <row r="69" spans="1:29" x14ac:dyDescent="0.2">
      <c r="A69" s="7" t="str">
        <f t="shared" si="8"/>
        <v>Wielka Brytania</v>
      </c>
      <c r="B69" s="7">
        <f t="shared" si="9"/>
        <v>-1.2417552386990334</v>
      </c>
      <c r="C69" s="7">
        <f t="shared" si="10"/>
        <v>-1.4418909709916741</v>
      </c>
      <c r="D69" s="7">
        <f t="shared" si="11"/>
        <v>-0.52552421031252239</v>
      </c>
      <c r="E69" s="7">
        <f t="shared" si="12"/>
        <v>-0.30945298168497454</v>
      </c>
      <c r="F69" s="7">
        <f t="shared" si="13"/>
        <v>0.71512315844698704</v>
      </c>
      <c r="G69" s="6">
        <f t="shared" si="14"/>
        <v>-4.2411213428509096E-3</v>
      </c>
      <c r="H69" s="6">
        <f t="shared" si="15"/>
        <v>0.73418107435524749</v>
      </c>
      <c r="I69" s="6">
        <f t="shared" si="16"/>
        <v>-2.340314475465818E-2</v>
      </c>
      <c r="J69" s="6">
        <f t="shared" si="17"/>
        <v>0.5344841874448133</v>
      </c>
      <c r="K69" s="6">
        <f t="shared" si="18"/>
        <v>1.1134182358493354</v>
      </c>
      <c r="L69" s="6">
        <f t="shared" si="19"/>
        <v>-7.7384818415589349E-2</v>
      </c>
      <c r="M69" s="6">
        <f t="shared" si="20"/>
        <v>1.2484860328950065</v>
      </c>
      <c r="N69" s="6">
        <f t="shared" si="21"/>
        <v>0.43156338863610583</v>
      </c>
      <c r="O69" s="6">
        <f t="shared" si="22"/>
        <v>-6.8890872504759199E-2</v>
      </c>
      <c r="P69" s="7">
        <f t="shared" si="23"/>
        <v>-0.94967424596995464</v>
      </c>
      <c r="Q69" s="7">
        <f t="shared" si="24"/>
        <v>1.0791611479219729</v>
      </c>
      <c r="R69" s="7">
        <f t="shared" si="25"/>
        <v>-0.84342593048545478</v>
      </c>
      <c r="S69" s="7">
        <f t="shared" si="26"/>
        <v>-0.31495587618278403</v>
      </c>
      <c r="T69" s="7">
        <f t="shared" si="27"/>
        <v>0.88726896333294814</v>
      </c>
      <c r="U69" s="7">
        <f t="shared" si="28"/>
        <v>-3.739272670604454E-3</v>
      </c>
      <c r="V69" s="6">
        <f t="shared" si="29"/>
        <v>0.85824980850261168</v>
      </c>
      <c r="W69" s="6">
        <f t="shared" si="30"/>
        <v>0.13203546809586067</v>
      </c>
      <c r="X69" s="7">
        <f t="shared" si="31"/>
        <v>37.573021886323737</v>
      </c>
      <c r="Z69" s="7">
        <f t="shared" si="32"/>
        <v>39.50265466778977</v>
      </c>
      <c r="AA69" s="7">
        <f t="shared" si="33"/>
        <v>1.7175067246865117</v>
      </c>
      <c r="AB69" s="7">
        <f t="shared" si="34"/>
        <v>3.2014592217502971</v>
      </c>
      <c r="AC69" s="7">
        <f t="shared" si="35"/>
        <v>0.68698576319900928</v>
      </c>
    </row>
    <row r="70" spans="1:29" x14ac:dyDescent="0.2">
      <c r="A70" s="7" t="str">
        <f t="shared" si="8"/>
        <v>Włochy</v>
      </c>
      <c r="B70" s="7">
        <f t="shared" si="9"/>
        <v>-6.7121904794542525E-2</v>
      </c>
      <c r="C70" s="7">
        <f t="shared" si="10"/>
        <v>-0.12267629716205386</v>
      </c>
      <c r="D70" s="7">
        <f t="shared" si="11"/>
        <v>1.3823569874690043</v>
      </c>
      <c r="E70" s="7">
        <f t="shared" si="12"/>
        <v>-0.23571099456004438</v>
      </c>
      <c r="F70" s="7">
        <f t="shared" si="13"/>
        <v>1.3280589068665187</v>
      </c>
      <c r="G70" s="6">
        <f t="shared" si="14"/>
        <v>0.11451027625697843</v>
      </c>
      <c r="H70" s="6">
        <f t="shared" si="15"/>
        <v>-0.82068663613788817</v>
      </c>
      <c r="I70" s="6">
        <f t="shared" si="16"/>
        <v>0.25904860228428334</v>
      </c>
      <c r="J70" s="6">
        <f t="shared" si="17"/>
        <v>0.79278938267164867</v>
      </c>
      <c r="K70" s="6">
        <f t="shared" si="18"/>
        <v>0.84597954194434799</v>
      </c>
      <c r="L70" s="6">
        <f t="shared" si="19"/>
        <v>-0.44188900983107665</v>
      </c>
      <c r="M70" s="6">
        <f t="shared" si="20"/>
        <v>1.3626732762209146</v>
      </c>
      <c r="N70" s="6">
        <f t="shared" si="21"/>
        <v>0.48474381598881916</v>
      </c>
      <c r="O70" s="6">
        <f t="shared" si="22"/>
        <v>-9.328501752283784E-2</v>
      </c>
      <c r="P70" s="7">
        <f t="shared" si="23"/>
        <v>-0.19281811066183149</v>
      </c>
      <c r="Q70" s="7">
        <f t="shared" si="24"/>
        <v>0.88255036958606969</v>
      </c>
      <c r="R70" s="7">
        <f t="shared" si="25"/>
        <v>0.90706746400921812</v>
      </c>
      <c r="S70" s="7">
        <f t="shared" si="26"/>
        <v>1.0552323322686039</v>
      </c>
      <c r="T70" s="7">
        <f t="shared" si="27"/>
        <v>0.57971493477737324</v>
      </c>
      <c r="U70" s="7">
        <f t="shared" si="28"/>
        <v>-1.0045807174758237E-3</v>
      </c>
      <c r="V70" s="6">
        <f t="shared" si="29"/>
        <v>-2.0453541510577069</v>
      </c>
      <c r="W70" s="6">
        <f t="shared" si="30"/>
        <v>-0.70745641639135426</v>
      </c>
      <c r="X70" s="7">
        <f t="shared" si="31"/>
        <v>-1.0740804968529509</v>
      </c>
      <c r="Z70" s="7">
        <f t="shared" si="32"/>
        <v>4.1926422746540171</v>
      </c>
      <c r="AA70" s="7">
        <f t="shared" si="33"/>
        <v>0.18228879455017466</v>
      </c>
      <c r="AB70" s="7">
        <f t="shared" si="34"/>
        <v>1.66624129161396</v>
      </c>
      <c r="AC70" s="7">
        <f t="shared" si="35"/>
        <v>0.3575507186273949</v>
      </c>
    </row>
    <row r="72" spans="1:29" x14ac:dyDescent="0.2">
      <c r="Z72" s="7" t="s">
        <v>58</v>
      </c>
      <c r="AA72" s="7">
        <f>MIN(AA43:AA70)</f>
        <v>-1.4839524970637854</v>
      </c>
    </row>
    <row r="73" spans="1:29" x14ac:dyDescent="0.2">
      <c r="AA73" s="7" t="s">
        <v>60</v>
      </c>
      <c r="AB73" s="7">
        <f>MAX(AB43:AB70)</f>
        <v>4.6601536643822463</v>
      </c>
    </row>
    <row r="76" spans="1:29" x14ac:dyDescent="0.2">
      <c r="A76" s="7" t="s">
        <v>65</v>
      </c>
      <c r="B76" s="7" t="s">
        <v>61</v>
      </c>
    </row>
    <row r="77" spans="1:29" x14ac:dyDescent="0.2">
      <c r="A77" s="7" t="str">
        <f t="shared" ref="A77:A104" si="36">A43</f>
        <v>Austria</v>
      </c>
      <c r="B77" s="7">
        <f t="shared" ref="B77:B104" si="37">AC43</f>
        <v>0.37973618747146354</v>
      </c>
    </row>
    <row r="78" spans="1:29" x14ac:dyDescent="0.2">
      <c r="A78" s="7" t="str">
        <f t="shared" si="36"/>
        <v>Belgia</v>
      </c>
      <c r="B78" s="7">
        <f t="shared" si="37"/>
        <v>0.15007640252781557</v>
      </c>
    </row>
    <row r="79" spans="1:29" x14ac:dyDescent="0.2">
      <c r="A79" s="7" t="str">
        <f t="shared" si="36"/>
        <v>Bułgaria</v>
      </c>
      <c r="B79" s="7">
        <f t="shared" si="37"/>
        <v>3.971598317996311E-2</v>
      </c>
    </row>
    <row r="80" spans="1:29" x14ac:dyDescent="0.2">
      <c r="A80" s="7" t="str">
        <f t="shared" si="36"/>
        <v>Chorwacja</v>
      </c>
      <c r="B80" s="7">
        <f t="shared" si="37"/>
        <v>0.12987348592454107</v>
      </c>
    </row>
    <row r="81" spans="1:2" x14ac:dyDescent="0.2">
      <c r="A81" s="7" t="str">
        <f t="shared" si="36"/>
        <v>Cypr</v>
      </c>
      <c r="B81" s="7">
        <f t="shared" si="37"/>
        <v>0.22779552369458231</v>
      </c>
    </row>
    <row r="82" spans="1:2" x14ac:dyDescent="0.2">
      <c r="A82" s="7" t="str">
        <f t="shared" si="36"/>
        <v>Czechy</v>
      </c>
      <c r="B82" s="7">
        <f t="shared" si="37"/>
        <v>0.32371100484106236</v>
      </c>
    </row>
    <row r="83" spans="1:2" x14ac:dyDescent="0.2">
      <c r="A83" s="7" t="str">
        <f t="shared" si="36"/>
        <v>Dania</v>
      </c>
      <c r="B83" s="7">
        <f t="shared" si="37"/>
        <v>0.19629095779012334</v>
      </c>
    </row>
    <row r="84" spans="1:2" x14ac:dyDescent="0.2">
      <c r="A84" s="7" t="str">
        <f t="shared" si="36"/>
        <v>Estonia</v>
      </c>
      <c r="B84" s="7">
        <f t="shared" si="37"/>
        <v>0.11068466648445414</v>
      </c>
    </row>
    <row r="85" spans="1:2" x14ac:dyDescent="0.2">
      <c r="A85" s="7" t="str">
        <f t="shared" si="36"/>
        <v>Finlandia</v>
      </c>
      <c r="B85" s="7">
        <f t="shared" si="37"/>
        <v>0.38361600792139694</v>
      </c>
    </row>
    <row r="86" spans="1:2" x14ac:dyDescent="0.2">
      <c r="A86" s="7" t="str">
        <f t="shared" si="36"/>
        <v>Francja</v>
      </c>
      <c r="B86" s="7">
        <f t="shared" si="37"/>
        <v>0.89383249513154628</v>
      </c>
    </row>
    <row r="87" spans="1:2" x14ac:dyDescent="0.2">
      <c r="A87" s="7" t="str">
        <f t="shared" si="36"/>
        <v>Grecja</v>
      </c>
      <c r="B87" s="7">
        <f t="shared" si="37"/>
        <v>0.24855119925264299</v>
      </c>
    </row>
    <row r="88" spans="1:2" x14ac:dyDescent="0.2">
      <c r="A88" s="7" t="str">
        <f t="shared" si="36"/>
        <v>Hiszpania</v>
      </c>
      <c r="B88" s="7">
        <f t="shared" si="37"/>
        <v>0.5733130053155675</v>
      </c>
    </row>
    <row r="89" spans="1:2" x14ac:dyDescent="0.2">
      <c r="A89" s="7" t="str">
        <f t="shared" si="36"/>
        <v>Holandia</v>
      </c>
      <c r="B89" s="7">
        <f t="shared" si="37"/>
        <v>0.30433129138036308</v>
      </c>
    </row>
    <row r="90" spans="1:2" x14ac:dyDescent="0.2">
      <c r="A90" s="7" t="str">
        <f t="shared" si="36"/>
        <v>Irlandia</v>
      </c>
      <c r="B90" s="7">
        <f t="shared" si="37"/>
        <v>4.3397296518674862E-2</v>
      </c>
    </row>
    <row r="91" spans="1:2" x14ac:dyDescent="0.2">
      <c r="A91" s="7" t="str">
        <f t="shared" si="36"/>
        <v>Litwa</v>
      </c>
      <c r="B91" s="7">
        <f t="shared" si="37"/>
        <v>5.6574083913377746E-2</v>
      </c>
    </row>
    <row r="92" spans="1:2" x14ac:dyDescent="0.2">
      <c r="A92" s="7" t="str">
        <f t="shared" si="36"/>
        <v>Luksemburg</v>
      </c>
      <c r="B92" s="7">
        <f t="shared" si="37"/>
        <v>0</v>
      </c>
    </row>
    <row r="93" spans="1:2" x14ac:dyDescent="0.2">
      <c r="A93" s="7" t="str">
        <f t="shared" si="36"/>
        <v>Łotwa</v>
      </c>
      <c r="B93" s="7">
        <f t="shared" si="37"/>
        <v>0.11164965834917699</v>
      </c>
    </row>
    <row r="94" spans="1:2" x14ac:dyDescent="0.2">
      <c r="A94" s="7" t="str">
        <f t="shared" si="36"/>
        <v>Malta</v>
      </c>
      <c r="B94" s="7">
        <f t="shared" si="37"/>
        <v>0.20132587680101827</v>
      </c>
    </row>
    <row r="95" spans="1:2" x14ac:dyDescent="0.2">
      <c r="A95" s="7" t="str">
        <f t="shared" si="36"/>
        <v>Niemcy</v>
      </c>
      <c r="B95" s="7">
        <f t="shared" si="37"/>
        <v>1</v>
      </c>
    </row>
    <row r="96" spans="1:2" x14ac:dyDescent="0.2">
      <c r="A96" s="7" t="str">
        <f t="shared" si="36"/>
        <v>Polska</v>
      </c>
      <c r="B96" s="7">
        <f t="shared" si="37"/>
        <v>0.94866794984389413</v>
      </c>
    </row>
    <row r="97" spans="1:2" x14ac:dyDescent="0.2">
      <c r="A97" s="7" t="str">
        <f t="shared" si="36"/>
        <v>Portugalia</v>
      </c>
      <c r="B97" s="7">
        <f t="shared" si="37"/>
        <v>0.19713666481337974</v>
      </c>
    </row>
    <row r="98" spans="1:2" x14ac:dyDescent="0.2">
      <c r="A98" s="7" t="str">
        <f t="shared" si="36"/>
        <v>Rumunia</v>
      </c>
      <c r="B98" s="7">
        <f t="shared" si="37"/>
        <v>0.26395085163846471</v>
      </c>
    </row>
    <row r="99" spans="1:2" x14ac:dyDescent="0.2">
      <c r="A99" s="7" t="str">
        <f t="shared" si="36"/>
        <v>Słowacja</v>
      </c>
      <c r="B99" s="7">
        <f t="shared" si="37"/>
        <v>0.32919699083798332</v>
      </c>
    </row>
    <row r="100" spans="1:2" x14ac:dyDescent="0.2">
      <c r="A100" s="7" t="str">
        <f t="shared" si="36"/>
        <v>Słowenia</v>
      </c>
      <c r="B100" s="7">
        <f t="shared" si="37"/>
        <v>0.17251091270655544</v>
      </c>
    </row>
    <row r="101" spans="1:2" x14ac:dyDescent="0.2">
      <c r="A101" s="7" t="str">
        <f t="shared" si="36"/>
        <v>Szwecja</v>
      </c>
      <c r="B101" s="7">
        <f t="shared" si="37"/>
        <v>0.28568630202930861</v>
      </c>
    </row>
    <row r="102" spans="1:2" x14ac:dyDescent="0.2">
      <c r="A102" s="7" t="str">
        <f t="shared" si="36"/>
        <v>Węgry</v>
      </c>
      <c r="B102" s="7">
        <f t="shared" si="37"/>
        <v>0.29999747984017122</v>
      </c>
    </row>
    <row r="103" spans="1:2" x14ac:dyDescent="0.2">
      <c r="A103" s="7" t="str">
        <f t="shared" si="36"/>
        <v>Wielka Brytania</v>
      </c>
      <c r="B103" s="7">
        <f t="shared" si="37"/>
        <v>0.68698576319900928</v>
      </c>
    </row>
    <row r="104" spans="1:2" x14ac:dyDescent="0.2">
      <c r="A104" s="7" t="str">
        <f t="shared" si="36"/>
        <v>Włochy</v>
      </c>
      <c r="B104" s="7">
        <f t="shared" si="37"/>
        <v>0.3575507186273949</v>
      </c>
    </row>
  </sheetData>
  <sortState ref="F89:G116">
    <sortCondition descending="1" ref="G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3"/>
  <sheetViews>
    <sheetView zoomScaleNormal="10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X74" sqref="X74"/>
    </sheetView>
  </sheetViews>
  <sheetFormatPr defaultRowHeight="12.75" x14ac:dyDescent="0.2"/>
  <cols>
    <col min="1" max="1" width="19" style="7" customWidth="1"/>
    <col min="2" max="6" width="9.140625" style="7"/>
    <col min="7" max="15" width="9.140625" style="6"/>
    <col min="16" max="21" width="9.140625" style="7"/>
    <col min="22" max="23" width="9.140625" style="6"/>
    <col min="24" max="16384" width="9.140625" style="7"/>
  </cols>
  <sheetData>
    <row r="1" spans="1:24" x14ac:dyDescent="0.2">
      <c r="B1" s="7" t="e">
        <f>'ranking-standaryzacja'!B1</f>
        <v>#REF!</v>
      </c>
      <c r="C1" s="7" t="e">
        <f>'ranking-standaryzacja'!C1</f>
        <v>#REF!</v>
      </c>
      <c r="D1" s="7" t="e">
        <f>'ranking-standaryzacja'!D1</f>
        <v>#REF!</v>
      </c>
      <c r="E1" s="7" t="e">
        <f>'ranking-standaryzacja'!E1</f>
        <v>#REF!</v>
      </c>
      <c r="F1" s="7" t="e">
        <f>'ranking-standaryzacja'!F1</f>
        <v>#REF!</v>
      </c>
      <c r="G1" s="6" t="e">
        <f>'ranking-standaryzacja'!G1</f>
        <v>#REF!</v>
      </c>
      <c r="H1" s="6" t="e">
        <f>'ranking-standaryzacja'!H1</f>
        <v>#REF!</v>
      </c>
      <c r="I1" s="6" t="e">
        <f>'ranking-standaryzacja'!I1</f>
        <v>#REF!</v>
      </c>
      <c r="J1" s="6" t="e">
        <f>'ranking-standaryzacja'!J1</f>
        <v>#REF!</v>
      </c>
      <c r="K1" s="6" t="e">
        <f>'ranking-standaryzacja'!K1</f>
        <v>#REF!</v>
      </c>
      <c r="L1" s="6" t="e">
        <f>'ranking-standaryzacja'!L1</f>
        <v>#REF!</v>
      </c>
      <c r="M1" s="6" t="e">
        <f>'ranking-standaryzacja'!M1</f>
        <v>#REF!</v>
      </c>
      <c r="N1" s="6" t="e">
        <f>'ranking-standaryzacja'!N1</f>
        <v>#REF!</v>
      </c>
      <c r="O1" s="6" t="e">
        <f>'ranking-standaryzacja'!O1</f>
        <v>#REF!</v>
      </c>
      <c r="P1" s="7" t="e">
        <f>'ranking-standaryzacja'!P1</f>
        <v>#REF!</v>
      </c>
      <c r="Q1" s="7" t="e">
        <f>'ranking-standaryzacja'!Q1</f>
        <v>#REF!</v>
      </c>
      <c r="R1" s="7" t="e">
        <f>'ranking-standaryzacja'!R1</f>
        <v>#REF!</v>
      </c>
      <c r="S1" s="7" t="e">
        <f>'ranking-standaryzacja'!S1</f>
        <v>#REF!</v>
      </c>
      <c r="T1" s="7" t="e">
        <f>'ranking-standaryzacja'!T1</f>
        <v>#REF!</v>
      </c>
      <c r="U1" s="7" t="e">
        <f>'ranking-standaryzacja'!U1</f>
        <v>#REF!</v>
      </c>
      <c r="V1" s="6" t="e">
        <f>'ranking-standaryzacja'!V1</f>
        <v>#REF!</v>
      </c>
      <c r="W1" s="6" t="e">
        <f>'ranking-standaryzacja'!W1</f>
        <v>#REF!</v>
      </c>
      <c r="X1" s="7" t="e">
        <f>'ranking-standaryzacja'!X1</f>
        <v>#REF!</v>
      </c>
    </row>
    <row r="2" spans="1:24" x14ac:dyDescent="0.2">
      <c r="B2" s="7" t="str">
        <f>'ranking-standaryzacja'!B2</f>
        <v>Chroniony obszar lądowy (% powierzchni państwa)</v>
      </c>
      <c r="C2" s="7" t="str">
        <f>'ranking-standaryzacja'!C2</f>
        <v>Zalesienie (% powierzchni kraju)</v>
      </c>
      <c r="D2" s="7" t="str">
        <f>'ranking-standaryzacja'!D2</f>
        <v>Chroniona powierzchnia lasów (tys. ha)</v>
      </c>
      <c r="E2" s="7" t="str">
        <f>'ranking-standaryzacja'!E2</f>
        <v>Akweny wodne (% powierzchni państwa)</v>
      </c>
      <c r="F2" s="7" t="str">
        <f>'ranking-standaryzacja'!F2</f>
        <v>Indeks wydajnosci zasobów (rok 2000=100)</v>
      </c>
      <c r="G2" s="6" t="str">
        <f>'ranking-standaryzacja'!G2</f>
        <v>Połowy w regionach rybackich (tys.ton)</v>
      </c>
      <c r="H2" s="6" t="str">
        <f>'ranking-standaryzacja'!H2</f>
        <v>Zależność energetyczna (%)</v>
      </c>
      <c r="I2" s="6" t="str">
        <f>'ranking-standaryzacja'!I2</f>
        <v>Indeks emisji gazów cieplarnianych (rok 2000=100)</v>
      </c>
      <c r="J2" s="6" t="str">
        <f>'ranking-standaryzacja'!J2</f>
        <v>Emisja tlenków siarki (kg/osoba)</v>
      </c>
      <c r="K2" s="6" t="str">
        <f>'ranking-standaryzacja'!K2</f>
        <v>Emisja cząstek stałych (kg/osoba)</v>
      </c>
      <c r="L2" s="6" t="str">
        <f>'ranking-standaryzacja'!L2</f>
        <v>Zanieczyszczenie hałasem (% ludności)</v>
      </c>
      <c r="M2" s="6" t="str">
        <f>'ranking-standaryzacja'!M2</f>
        <v>Konsumpcja surowców (ton/osoba)</v>
      </c>
      <c r="N2" s="6" t="str">
        <f>'ranking-standaryzacja'!N2</f>
        <v>Zużycie nawozów (kg/ha)</v>
      </c>
      <c r="O2" s="6" t="str">
        <f>'ranking-standaryzacja'!O2</f>
        <v>Odpady komunalne (kg/osoba)</v>
      </c>
      <c r="P2" s="7" t="str">
        <f>'ranking-standaryzacja'!P2</f>
        <v>Odnawialna energia elektryczna (%konsumpcji prądu)</v>
      </c>
      <c r="Q2" s="7" t="str">
        <f>'ranking-standaryzacja'!Q2</f>
        <v>Krajowa konsumpcja biomasy (100 tys. ton ekwiwalentu oleju)</v>
      </c>
      <c r="R2" s="7" t="str">
        <f>'ranking-standaryzacja'!R2</f>
        <v>Uprawy ekologiczne (% użytków rolnych)</v>
      </c>
      <c r="S2" s="7" t="str">
        <f>'ranking-standaryzacja'!S2</f>
        <v>Dochody z podatków środoiwskowych (% PKB)</v>
      </c>
      <c r="T2" s="7" t="str">
        <f>'ranking-standaryzacja'!T2</f>
        <v>Indeks eko-innowacyjnosci (śr krajów UE=100)</v>
      </c>
      <c r="U2" s="7" t="str">
        <f>'ranking-standaryzacja'!U2</f>
        <v>Wydatki publiczne na badania i rozwój dotyczące środowiska (% PKB)</v>
      </c>
      <c r="V2" s="6" t="str">
        <f>'ranking-standaryzacja'!V2</f>
        <v>Stopa bezrobocia ludzi młodych w wieku 15-24 lata, obliczona jako udział (%) w całkowitej populacji w tej samej grupie wiekowej</v>
      </c>
      <c r="W2" s="6" t="str">
        <f>'ranking-standaryzacja'!W2</f>
        <v>Osoby zagrożone ubóstwem lub wykluczeniem społecznym</v>
      </c>
      <c r="X2" s="7" t="str">
        <f>'ranking-standaryzacja'!X2</f>
        <v>Zatrudnienie w sektorze dóbr i usług środowiskowych (ekwiwalent pełnego czasu pracy ∙〖10〗^(-3); FTE)</v>
      </c>
    </row>
    <row r="3" spans="1:24" x14ac:dyDescent="0.2">
      <c r="A3" s="7" t="str">
        <f>'ranking-standaryzacja'!A3</f>
        <v>Austria</v>
      </c>
      <c r="B3" s="7">
        <f>'ranking-standaryzacja'!B3</f>
        <v>15</v>
      </c>
      <c r="C3" s="7">
        <f>'ranking-standaryzacja'!C3</f>
        <v>42.6</v>
      </c>
      <c r="D3" s="7">
        <f>'ranking-standaryzacja'!D3</f>
        <v>834.77</v>
      </c>
      <c r="E3" s="7">
        <f>'ranking-standaryzacja'!E3</f>
        <v>1.7</v>
      </c>
      <c r="F3" s="7">
        <f>'ranking-standaryzacja'!F3</f>
        <v>131.4</v>
      </c>
      <c r="G3" s="6">
        <f>'ranking-standaryzacja'!G3</f>
        <v>365</v>
      </c>
      <c r="H3" s="6">
        <f>'ranking-standaryzacja'!H3</f>
        <v>60.5</v>
      </c>
      <c r="I3" s="6">
        <f>'ranking-standaryzacja'!I3</f>
        <v>83.8</v>
      </c>
      <c r="J3" s="6">
        <f>'ranking-standaryzacja'!J3</f>
        <v>1.7</v>
      </c>
      <c r="K3" s="6">
        <f>'ranking-standaryzacja'!K3</f>
        <v>3.6</v>
      </c>
      <c r="L3" s="6">
        <f>'ranking-standaryzacja'!L3</f>
        <v>17.5</v>
      </c>
      <c r="M3" s="6">
        <f>'ranking-standaryzacja'!M3</f>
        <v>20.100000000000001</v>
      </c>
      <c r="N3" s="6">
        <f>'ranking-standaryzacja'!N3</f>
        <v>2</v>
      </c>
      <c r="O3" s="6">
        <f>'ranking-standaryzacja'!O3</f>
        <v>560</v>
      </c>
      <c r="P3" s="7">
        <f>'ranking-standaryzacja'!P3</f>
        <v>32.799999999999997</v>
      </c>
      <c r="Q3" s="7">
        <f>'ranking-standaryzacja'!Q3</f>
        <v>28.7</v>
      </c>
      <c r="R3" s="7">
        <f>'ranking-standaryzacja'!R3</f>
        <v>20.3</v>
      </c>
      <c r="S3" s="7">
        <f>'ranking-standaryzacja'!S3</f>
        <v>2.38</v>
      </c>
      <c r="T3" s="7">
        <f>'ranking-standaryzacja'!T3</f>
        <v>105</v>
      </c>
      <c r="U3" s="7">
        <f>'ranking-standaryzacja'!U3</f>
        <v>0.14000000000000001</v>
      </c>
      <c r="V3" s="6">
        <f>'ranking-standaryzacja'!V3</f>
        <v>10.6</v>
      </c>
      <c r="W3" s="6">
        <f>'ranking-standaryzacja'!W3</f>
        <v>18.3</v>
      </c>
      <c r="X3" s="7">
        <f>'ranking-standaryzacja'!X3</f>
        <v>158.4</v>
      </c>
    </row>
    <row r="4" spans="1:24" x14ac:dyDescent="0.2">
      <c r="A4" s="7" t="str">
        <f>'ranking-standaryzacja'!A4</f>
        <v>Belgia</v>
      </c>
      <c r="B4" s="7">
        <f>'ranking-standaryzacja'!B4</f>
        <v>13</v>
      </c>
      <c r="C4" s="7">
        <f>'ranking-standaryzacja'!C4</f>
        <v>24.7</v>
      </c>
      <c r="D4" s="7">
        <f>'ranking-standaryzacja'!D4</f>
        <v>47.92</v>
      </c>
      <c r="E4" s="7">
        <f>'ranking-standaryzacja'!E4</f>
        <v>1.5</v>
      </c>
      <c r="F4" s="7">
        <f>'ranking-standaryzacja'!F4</f>
        <v>129.5</v>
      </c>
      <c r="G4" s="6">
        <f>'ranking-standaryzacja'!G4</f>
        <v>231.76190476190476</v>
      </c>
      <c r="H4" s="6">
        <f>'ranking-standaryzacja'!H4</f>
        <v>84.3</v>
      </c>
      <c r="I4" s="6">
        <f>'ranking-standaryzacja'!I4</f>
        <v>88.8</v>
      </c>
      <c r="J4" s="6">
        <f>'ranking-standaryzacja'!J4</f>
        <v>3.8</v>
      </c>
      <c r="K4" s="6">
        <f>'ranking-standaryzacja'!K4</f>
        <v>3.3</v>
      </c>
      <c r="L4" s="6">
        <f>'ranking-standaryzacja'!L4</f>
        <v>18</v>
      </c>
      <c r="M4" s="6">
        <f>'ranking-standaryzacja'!M4</f>
        <v>12.9</v>
      </c>
      <c r="N4" s="6">
        <f>'ranking-standaryzacja'!N4</f>
        <v>5</v>
      </c>
      <c r="O4" s="6">
        <f>'ranking-standaryzacja'!O4</f>
        <v>412</v>
      </c>
      <c r="P4" s="7">
        <f>'ranking-standaryzacja'!P4</f>
        <v>7.9</v>
      </c>
      <c r="Q4" s="7">
        <f>'ranking-standaryzacja'!Q4</f>
        <v>12.1</v>
      </c>
      <c r="R4" s="7">
        <f>'ranking-standaryzacja'!R4</f>
        <v>5.17</v>
      </c>
      <c r="S4" s="7">
        <f>'ranking-standaryzacja'!S4</f>
        <v>2.11</v>
      </c>
      <c r="T4" s="7">
        <f>'ranking-standaryzacja'!T4</f>
        <v>90</v>
      </c>
      <c r="U4" s="7">
        <f>'ranking-standaryzacja'!U4</f>
        <v>0.23</v>
      </c>
      <c r="V4" s="6">
        <f>'ranking-standaryzacja'!V4</f>
        <v>22.1</v>
      </c>
      <c r="W4" s="6">
        <f>'ranking-standaryzacja'!W4</f>
        <v>21.1</v>
      </c>
      <c r="X4" s="7">
        <f>'ranking-standaryzacja'!X4</f>
        <v>81.599999999999994</v>
      </c>
    </row>
    <row r="5" spans="1:24" x14ac:dyDescent="0.2">
      <c r="A5" s="7" t="str">
        <f>'ranking-standaryzacja'!A5</f>
        <v>Bułgaria</v>
      </c>
      <c r="B5" s="7">
        <f>'ranking-standaryzacja'!B5</f>
        <v>34</v>
      </c>
      <c r="C5" s="7">
        <f>'ranking-standaryzacja'!C5</f>
        <v>41.1</v>
      </c>
      <c r="D5" s="7">
        <f>'ranking-standaryzacja'!D5</f>
        <v>578</v>
      </c>
      <c r="E5" s="7">
        <f>'ranking-standaryzacja'!E5</f>
        <v>1</v>
      </c>
      <c r="F5" s="7">
        <f>'ranking-standaryzacja'!F5</f>
        <v>111.5</v>
      </c>
      <c r="G5" s="6">
        <f>'ranking-standaryzacja'!G5</f>
        <v>24</v>
      </c>
      <c r="H5" s="6">
        <f>'ranking-standaryzacja'!H5</f>
        <v>35.4</v>
      </c>
      <c r="I5" s="6">
        <f>'ranking-standaryzacja'!I5</f>
        <v>111.7</v>
      </c>
      <c r="J5" s="6">
        <f>'ranking-standaryzacja'!J5</f>
        <v>19.8</v>
      </c>
      <c r="K5" s="6">
        <f>'ranking-standaryzacja'!K5</f>
        <v>7</v>
      </c>
      <c r="L5" s="6">
        <f>'ranking-standaryzacja'!L5</f>
        <v>9.6999999999999993</v>
      </c>
      <c r="M5" s="6">
        <f>'ranking-standaryzacja'!M5</f>
        <v>21.3</v>
      </c>
      <c r="N5" s="6">
        <f>'ranking-standaryzacja'!N5</f>
        <v>-6</v>
      </c>
      <c r="O5" s="6">
        <f>'ranking-standaryzacja'!O5</f>
        <v>419</v>
      </c>
      <c r="P5" s="7">
        <f>'ranking-standaryzacja'!P5</f>
        <v>18.2</v>
      </c>
      <c r="Q5" s="7">
        <f>'ranking-standaryzacja'!Q5</f>
        <v>38.6</v>
      </c>
      <c r="R5" s="7">
        <f>'ranking-standaryzacja'!R5</f>
        <v>2.37</v>
      </c>
      <c r="S5" s="7">
        <f>'ranking-standaryzacja'!S5</f>
        <v>2.91</v>
      </c>
      <c r="T5" s="7">
        <f>'ranking-standaryzacja'!T5</f>
        <v>29</v>
      </c>
      <c r="U5" s="7">
        <f>'ranking-standaryzacja'!U5</f>
        <v>0.2</v>
      </c>
      <c r="V5" s="6">
        <f>'ranking-standaryzacja'!V5</f>
        <v>21.6</v>
      </c>
      <c r="W5" s="6">
        <f>'ranking-standaryzacja'!W5</f>
        <v>41.3</v>
      </c>
      <c r="X5" s="7">
        <f>'ranking-standaryzacja'!X5</f>
        <v>35.9</v>
      </c>
    </row>
    <row r="6" spans="1:24" x14ac:dyDescent="0.2">
      <c r="A6" s="7" t="str">
        <f>'ranking-standaryzacja'!A6</f>
        <v>Chorwacja</v>
      </c>
      <c r="B6" s="7">
        <f>'ranking-standaryzacja'!B6</f>
        <v>37</v>
      </c>
      <c r="C6" s="7">
        <f>'ranking-standaryzacja'!C6</f>
        <v>45.7</v>
      </c>
      <c r="D6" s="7">
        <f>'ranking-standaryzacja'!D6</f>
        <v>320</v>
      </c>
      <c r="E6" s="7">
        <f>'ranking-standaryzacja'!E6</f>
        <v>1.1000000000000001</v>
      </c>
      <c r="F6" s="7">
        <f>'ranking-standaryzacja'!F6</f>
        <v>104</v>
      </c>
      <c r="G6" s="6">
        <f>'ranking-standaryzacja'!G6</f>
        <v>497</v>
      </c>
      <c r="H6" s="6">
        <f>'ranking-standaryzacja'!H6</f>
        <v>48.3</v>
      </c>
      <c r="I6" s="6">
        <f>'ranking-standaryzacja'!I6</f>
        <v>90.1</v>
      </c>
      <c r="J6" s="6">
        <f>'ranking-standaryzacja'!J6</f>
        <v>3.6</v>
      </c>
      <c r="K6" s="6">
        <f>'ranking-standaryzacja'!K6</f>
        <v>6.3</v>
      </c>
      <c r="L6" s="6">
        <f>'ranking-standaryzacja'!L6</f>
        <v>8.3000000000000007</v>
      </c>
      <c r="M6" s="6">
        <f>'ranking-standaryzacja'!M6</f>
        <v>9.6999999999999993</v>
      </c>
      <c r="N6" s="6">
        <f>'ranking-standaryzacja'!N6</f>
        <v>4</v>
      </c>
      <c r="O6" s="6">
        <f>'ranking-standaryzacja'!O6</f>
        <v>393</v>
      </c>
      <c r="P6" s="7">
        <f>'ranking-standaryzacja'!P6</f>
        <v>29</v>
      </c>
      <c r="Q6" s="7">
        <f>'ranking-standaryzacja'!Q6</f>
        <v>35.1</v>
      </c>
      <c r="R6" s="7">
        <f>'ranking-standaryzacja'!R6</f>
        <v>4.9400000000000004</v>
      </c>
      <c r="S6" s="7">
        <f>'ranking-standaryzacja'!S6</f>
        <v>3.38</v>
      </c>
      <c r="T6" s="7">
        <f>'ranking-standaryzacja'!T6</f>
        <v>61</v>
      </c>
      <c r="U6" s="7">
        <f>'ranking-standaryzacja'!U6</f>
        <v>0.21</v>
      </c>
      <c r="V6" s="6">
        <f>'ranking-standaryzacja'!V6</f>
        <v>42.3</v>
      </c>
      <c r="W6" s="6">
        <f>'ranking-standaryzacja'!W6</f>
        <v>29.1</v>
      </c>
      <c r="X6" s="7">
        <f>'ranking-standaryzacja'!X6</f>
        <v>48</v>
      </c>
    </row>
    <row r="7" spans="1:24" x14ac:dyDescent="0.2">
      <c r="A7" s="7" t="str">
        <f>'ranking-standaryzacja'!A7</f>
        <v>Cypr</v>
      </c>
      <c r="B7" s="7">
        <f>'ranking-standaryzacja'!B7</f>
        <v>29</v>
      </c>
      <c r="C7" s="7">
        <f>'ranking-standaryzacja'!C7</f>
        <v>22.8</v>
      </c>
      <c r="D7" s="7">
        <f>'ranking-standaryzacja'!D7</f>
        <v>26.41</v>
      </c>
      <c r="E7" s="7">
        <f>'ranking-standaryzacja'!E7</f>
        <v>0.5</v>
      </c>
      <c r="F7" s="7">
        <f>'ranking-standaryzacja'!F7</f>
        <v>174.4</v>
      </c>
      <c r="G7" s="6">
        <f>'ranking-standaryzacja'!G7</f>
        <v>192</v>
      </c>
      <c r="H7" s="6">
        <f>'ranking-standaryzacja'!H7</f>
        <v>97.7</v>
      </c>
      <c r="I7" s="6">
        <f>'ranking-standaryzacja'!I7</f>
        <v>101.6</v>
      </c>
      <c r="J7" s="6">
        <f>'ranking-standaryzacja'!J7</f>
        <v>15.5</v>
      </c>
      <c r="K7" s="6">
        <f>'ranking-standaryzacja'!K7</f>
        <v>2</v>
      </c>
      <c r="L7" s="6">
        <f>'ranking-standaryzacja'!L7</f>
        <v>17.2</v>
      </c>
      <c r="M7" s="6">
        <f>'ranking-standaryzacja'!M7</f>
        <v>14.2</v>
      </c>
      <c r="N7" s="6">
        <f>'ranking-standaryzacja'!N7</f>
        <v>32</v>
      </c>
      <c r="O7" s="6">
        <f>'ranking-standaryzacja'!O7</f>
        <v>638</v>
      </c>
      <c r="P7" s="7">
        <f>'ranking-standaryzacja'!P7</f>
        <v>9.4</v>
      </c>
      <c r="Q7" s="7">
        <f>'ranking-standaryzacja'!Q7</f>
        <v>257</v>
      </c>
      <c r="R7" s="7">
        <f>'ranking-standaryzacja'!R7</f>
        <v>3.72</v>
      </c>
      <c r="S7" s="7">
        <f>'ranking-standaryzacja'!S7</f>
        <v>2.96</v>
      </c>
      <c r="T7" s="7">
        <f>'ranking-standaryzacja'!T7</f>
        <v>43</v>
      </c>
      <c r="U7" s="7">
        <f>'ranking-standaryzacja'!U7</f>
        <v>0.06</v>
      </c>
      <c r="V7" s="6">
        <f>'ranking-standaryzacja'!V7</f>
        <v>32.799999999999997</v>
      </c>
      <c r="W7" s="6">
        <f>'ranking-standaryzacja'!W7</f>
        <v>28.9</v>
      </c>
      <c r="X7" s="7">
        <f>'ranking-standaryzacja'!X7</f>
        <v>144.90352633826882</v>
      </c>
    </row>
    <row r="8" spans="1:24" x14ac:dyDescent="0.2">
      <c r="A8" s="7" t="str">
        <f>'ranking-standaryzacja'!A8</f>
        <v>Czechy</v>
      </c>
      <c r="B8" s="7">
        <f>'ranking-standaryzacja'!B8</f>
        <v>14</v>
      </c>
      <c r="C8" s="7">
        <f>'ranking-standaryzacja'!C8</f>
        <v>37.5</v>
      </c>
      <c r="D8" s="7">
        <f>'ranking-standaryzacja'!D8</f>
        <v>751.6</v>
      </c>
      <c r="E8" s="7">
        <f>'ranking-standaryzacja'!E8</f>
        <v>1.4</v>
      </c>
      <c r="F8" s="7">
        <f>'ranking-standaryzacja'!F8</f>
        <v>159.80000000000001</v>
      </c>
      <c r="G8" s="6">
        <f>'ranking-standaryzacja'!G8</f>
        <v>9</v>
      </c>
      <c r="H8" s="6">
        <f>'ranking-standaryzacja'!H8</f>
        <v>32.1</v>
      </c>
      <c r="I8" s="6">
        <f>'ranking-standaryzacja'!I8</f>
        <v>79.3</v>
      </c>
      <c r="J8" s="6">
        <f>'ranking-standaryzacja'!J8</f>
        <v>11.7</v>
      </c>
      <c r="K8" s="6">
        <f>'ranking-standaryzacja'!K8</f>
        <v>3.3</v>
      </c>
      <c r="L8" s="6">
        <f>'ranking-standaryzacja'!L8</f>
        <v>13.9</v>
      </c>
      <c r="M8" s="6">
        <f>'ranking-standaryzacja'!M8</f>
        <v>15.9</v>
      </c>
      <c r="N8" s="6">
        <f>'ranking-standaryzacja'!N8</f>
        <v>-1</v>
      </c>
      <c r="O8" s="6">
        <f>'ranking-standaryzacja'!O8</f>
        <v>316</v>
      </c>
      <c r="P8" s="7">
        <f>'ranking-standaryzacja'!P8</f>
        <v>15</v>
      </c>
      <c r="Q8" s="7">
        <f>'ranking-standaryzacja'!Q8</f>
        <v>8.4</v>
      </c>
      <c r="R8" s="7">
        <f>'ranking-standaryzacja'!R8</f>
        <v>13.68</v>
      </c>
      <c r="S8" s="7">
        <f>'ranking-standaryzacja'!S8</f>
        <v>2.0699999999999998</v>
      </c>
      <c r="T8" s="7">
        <f>'ranking-standaryzacja'!T8</f>
        <v>87</v>
      </c>
      <c r="U8" s="7">
        <f>'ranking-standaryzacja'!U8</f>
        <v>0.39</v>
      </c>
      <c r="V8" s="6">
        <f>'ranking-standaryzacja'!V8</f>
        <v>12.6</v>
      </c>
      <c r="W8" s="6">
        <f>'ranking-standaryzacja'!W8</f>
        <v>14</v>
      </c>
      <c r="X8" s="7">
        <f>'ranking-standaryzacja'!X8</f>
        <v>120</v>
      </c>
    </row>
    <row r="9" spans="1:24" x14ac:dyDescent="0.2">
      <c r="A9" s="7" t="str">
        <f>'ranking-standaryzacja'!A9</f>
        <v>Dania</v>
      </c>
      <c r="B9" s="7">
        <f>'ranking-standaryzacja'!B9</f>
        <v>8</v>
      </c>
      <c r="C9" s="7">
        <f>'ranking-standaryzacja'!C9</f>
        <v>18.399999999999999</v>
      </c>
      <c r="D9" s="7">
        <f>'ranking-standaryzacja'!D9</f>
        <v>123.71</v>
      </c>
      <c r="E9" s="7">
        <f>'ranking-standaryzacja'!E9</f>
        <v>1.5</v>
      </c>
      <c r="F9" s="7">
        <f>'ranking-standaryzacja'!F9</f>
        <v>122.7</v>
      </c>
      <c r="G9" s="6">
        <f>'ranking-standaryzacja'!G9</f>
        <v>231.76190476190476</v>
      </c>
      <c r="H9" s="6">
        <f>'ranking-standaryzacja'!H9</f>
        <v>13.4</v>
      </c>
      <c r="I9" s="6">
        <f>'ranking-standaryzacja'!I9</f>
        <v>75.8</v>
      </c>
      <c r="J9" s="6">
        <f>'ranking-standaryzacja'!J9</f>
        <v>1.9</v>
      </c>
      <c r="K9" s="6">
        <f>'ranking-standaryzacja'!K9</f>
        <v>5.3</v>
      </c>
      <c r="L9" s="6">
        <f>'ranking-standaryzacja'!L9</f>
        <v>16.5</v>
      </c>
      <c r="M9" s="6">
        <f>'ranking-standaryzacja'!M9</f>
        <v>22.4</v>
      </c>
      <c r="N9" s="6">
        <f>'ranking-standaryzacja'!N9</f>
        <v>7</v>
      </c>
      <c r="O9" s="6">
        <f>'ranking-standaryzacja'!O9</f>
        <v>789</v>
      </c>
      <c r="P9" s="7">
        <f>'ranking-standaryzacja'!P9</f>
        <v>31</v>
      </c>
      <c r="Q9" s="7">
        <f>'ranking-standaryzacja'!Q9</f>
        <v>4.3</v>
      </c>
      <c r="R9" s="7">
        <f>'ranking-standaryzacja'!R9</f>
        <v>6.33</v>
      </c>
      <c r="S9" s="7">
        <f>'ranking-standaryzacja'!S9</f>
        <v>3.99</v>
      </c>
      <c r="T9" s="7">
        <f>'ranking-standaryzacja'!T9</f>
        <v>131</v>
      </c>
      <c r="U9" s="7">
        <f>'ranking-standaryzacja'!U9</f>
        <v>7.0000000000000007E-2</v>
      </c>
      <c r="V9" s="6">
        <f>'ranking-standaryzacja'!V9</f>
        <v>10.8</v>
      </c>
      <c r="W9" s="6">
        <f>'ranking-standaryzacja'!W9</f>
        <v>17.7</v>
      </c>
      <c r="X9" s="7">
        <f>'ranking-standaryzacja'!X9</f>
        <v>75.900000000000006</v>
      </c>
    </row>
    <row r="10" spans="1:24" x14ac:dyDescent="0.2">
      <c r="A10" s="7" t="str">
        <f>'ranking-standaryzacja'!A10</f>
        <v>Estonia</v>
      </c>
      <c r="B10" s="7">
        <f>'ranking-standaryzacja'!B10</f>
        <v>18</v>
      </c>
      <c r="C10" s="7">
        <f>'ranking-standaryzacja'!C10</f>
        <v>57</v>
      </c>
      <c r="D10" s="7">
        <f>'ranking-standaryzacja'!D10</f>
        <v>553.97</v>
      </c>
      <c r="E10" s="7">
        <f>'ranking-standaryzacja'!E10</f>
        <v>4.8</v>
      </c>
      <c r="F10" s="7">
        <f>'ranking-standaryzacja'!F10</f>
        <v>104.4</v>
      </c>
      <c r="G10" s="6">
        <f>'ranking-standaryzacja'!G10</f>
        <v>251</v>
      </c>
      <c r="H10" s="6">
        <f>'ranking-standaryzacja'!H10</f>
        <v>7.3</v>
      </c>
      <c r="I10" s="6">
        <f>'ranking-standaryzacja'!I10</f>
        <v>83.7</v>
      </c>
      <c r="J10" s="6">
        <f>'ranking-standaryzacja'!J10</f>
        <v>24.2</v>
      </c>
      <c r="K10" s="6">
        <f>'ranking-standaryzacja'!K10</f>
        <v>10.6</v>
      </c>
      <c r="L10" s="6">
        <f>'ranking-standaryzacja'!L10</f>
        <v>9.4</v>
      </c>
      <c r="M10" s="6">
        <f>'ranking-standaryzacja'!M10</f>
        <v>27.5</v>
      </c>
      <c r="N10" s="6">
        <f>'ranking-standaryzacja'!N10</f>
        <v>-5.7777777777777777</v>
      </c>
      <c r="O10" s="6">
        <f>'ranking-standaryzacja'!O10</f>
        <v>359</v>
      </c>
      <c r="P10" s="7">
        <f>'ranking-standaryzacja'!P10</f>
        <v>28.6</v>
      </c>
      <c r="Q10" s="7">
        <f>'ranking-standaryzacja'!Q10</f>
        <v>13.1</v>
      </c>
      <c r="R10" s="7">
        <f>'ranking-standaryzacja'!R10</f>
        <v>15.68</v>
      </c>
      <c r="S10" s="7">
        <f>'ranking-standaryzacja'!S10</f>
        <v>2.77</v>
      </c>
      <c r="T10" s="7">
        <f>'ranking-standaryzacja'!T10</f>
        <v>59</v>
      </c>
      <c r="U10" s="7">
        <f>'ranking-standaryzacja'!U10</f>
        <v>0.16</v>
      </c>
      <c r="V10" s="6">
        <f>'ranking-standaryzacja'!V10</f>
        <v>13.1</v>
      </c>
      <c r="W10" s="6">
        <f>'ranking-standaryzacja'!W10</f>
        <v>24.2</v>
      </c>
      <c r="X10" s="7">
        <f>'ranking-standaryzacja'!X10</f>
        <v>30.7</v>
      </c>
    </row>
    <row r="11" spans="1:24" x14ac:dyDescent="0.2">
      <c r="A11" s="7" t="str">
        <f>'ranking-standaryzacja'!A11</f>
        <v>Finlandia</v>
      </c>
      <c r="B11" s="7">
        <f>'ranking-standaryzacja'!B11</f>
        <v>14</v>
      </c>
      <c r="C11" s="7">
        <f>'ranking-standaryzacja'!C11</f>
        <v>68</v>
      </c>
      <c r="D11" s="7">
        <f>'ranking-standaryzacja'!D11</f>
        <v>4327</v>
      </c>
      <c r="E11" s="7">
        <f>'ranking-standaryzacja'!E11</f>
        <v>10</v>
      </c>
      <c r="F11" s="7">
        <f>'ranking-standaryzacja'!F11</f>
        <v>123.3</v>
      </c>
      <c r="G11" s="6">
        <f>'ranking-standaryzacja'!G11</f>
        <v>231.76190476190476</v>
      </c>
      <c r="H11" s="6">
        <f>'ranking-standaryzacja'!H11</f>
        <v>47.4</v>
      </c>
      <c r="I11" s="6">
        <f>'ranking-standaryzacja'!I11</f>
        <v>74</v>
      </c>
      <c r="J11" s="6">
        <f>'ranking-standaryzacja'!J11</f>
        <v>7.7</v>
      </c>
      <c r="K11" s="6">
        <f>'ranking-standaryzacja'!K11</f>
        <v>5.9</v>
      </c>
      <c r="L11" s="6">
        <f>'ranking-standaryzacja'!L11</f>
        <v>11.7</v>
      </c>
      <c r="M11" s="6">
        <f>'ranking-standaryzacja'!M11</f>
        <v>30.5</v>
      </c>
      <c r="N11" s="6">
        <f>'ranking-standaryzacja'!N11</f>
        <v>4</v>
      </c>
      <c r="O11" s="6">
        <f>'ranking-standaryzacja'!O11</f>
        <v>500</v>
      </c>
      <c r="P11" s="7">
        <f>'ranking-standaryzacja'!P11</f>
        <v>39.200000000000003</v>
      </c>
      <c r="Q11" s="7">
        <f>'ranking-standaryzacja'!Q11</f>
        <v>67.599999999999994</v>
      </c>
      <c r="R11" s="7">
        <f>'ranking-standaryzacja'!R11</f>
        <v>9.91</v>
      </c>
      <c r="S11" s="7">
        <f>'ranking-standaryzacja'!S11</f>
        <v>2.92</v>
      </c>
      <c r="T11" s="7">
        <f>'ranking-standaryzacja'!T11</f>
        <v>131</v>
      </c>
      <c r="U11" s="7">
        <f>'ranking-standaryzacja'!U11</f>
        <v>0.24</v>
      </c>
      <c r="V11" s="6">
        <f>'ranking-standaryzacja'!V11</f>
        <v>22.4</v>
      </c>
      <c r="W11" s="6">
        <f>'ranking-standaryzacja'!W11</f>
        <v>16.8</v>
      </c>
      <c r="X11" s="7">
        <f>'ranking-standaryzacja'!X11</f>
        <v>132.69999999999999</v>
      </c>
    </row>
    <row r="12" spans="1:24" x14ac:dyDescent="0.2">
      <c r="A12" s="7" t="str">
        <f>'ranking-standaryzacja'!A12</f>
        <v>Francja</v>
      </c>
      <c r="B12" s="7">
        <f>'ranking-standaryzacja'!B12</f>
        <v>13</v>
      </c>
      <c r="C12" s="7">
        <f>'ranking-standaryzacja'!C12</f>
        <v>30.1</v>
      </c>
      <c r="D12" s="7">
        <f>'ranking-standaryzacja'!D12</f>
        <v>6179.99</v>
      </c>
      <c r="E12" s="7">
        <f>'ranking-standaryzacja'!E12</f>
        <v>1.4</v>
      </c>
      <c r="F12" s="7">
        <f>'ranking-standaryzacja'!F12</f>
        <v>142.4</v>
      </c>
      <c r="G12" s="6">
        <f>'ranking-standaryzacja'!G12</f>
        <v>902</v>
      </c>
      <c r="H12" s="6">
        <f>'ranking-standaryzacja'!H12</f>
        <v>45.7</v>
      </c>
      <c r="I12" s="6">
        <f>'ranking-standaryzacja'!I12</f>
        <v>82.9</v>
      </c>
      <c r="J12" s="6">
        <f>'ranking-standaryzacja'!J12</f>
        <v>2.2999999999999998</v>
      </c>
      <c r="K12" s="6">
        <f>'ranking-standaryzacja'!K12</f>
        <v>4</v>
      </c>
      <c r="L12" s="6">
        <f>'ranking-standaryzacja'!L12</f>
        <v>16.399999999999999</v>
      </c>
      <c r="M12" s="6">
        <f>'ranking-standaryzacja'!M12</f>
        <v>11.1</v>
      </c>
      <c r="N12" s="6">
        <f>'ranking-standaryzacja'!N12</f>
        <v>0</v>
      </c>
      <c r="O12" s="6">
        <f>'ranking-standaryzacja'!O12</f>
        <v>517</v>
      </c>
      <c r="P12" s="7">
        <f>'ranking-standaryzacja'!P12</f>
        <v>15.1</v>
      </c>
      <c r="Q12" s="7">
        <f>'ranking-standaryzacja'!Q12</f>
        <v>148.69999999999999</v>
      </c>
      <c r="R12" s="7">
        <f>'ranking-standaryzacja'!R12</f>
        <v>4.54</v>
      </c>
      <c r="S12" s="7">
        <f>'ranking-standaryzacja'!S12</f>
        <v>2.15</v>
      </c>
      <c r="T12" s="7">
        <f>'ranking-standaryzacja'!T12</f>
        <v>113</v>
      </c>
      <c r="U12" s="7">
        <f>'ranking-standaryzacja'!U12</f>
        <v>0.28999999999999998</v>
      </c>
      <c r="V12" s="6">
        <f>'ranking-standaryzacja'!V12</f>
        <v>24.7</v>
      </c>
      <c r="W12" s="6">
        <f>'ranking-standaryzacja'!W12</f>
        <v>17.7</v>
      </c>
      <c r="X12" s="7">
        <f>'ranking-standaryzacja'!X12</f>
        <v>441</v>
      </c>
    </row>
    <row r="13" spans="1:24" x14ac:dyDescent="0.2">
      <c r="A13" s="7" t="str">
        <f>'ranking-standaryzacja'!A13</f>
        <v>Grecja</v>
      </c>
      <c r="B13" s="7">
        <f>'ranking-standaryzacja'!B13</f>
        <v>27</v>
      </c>
      <c r="C13" s="7">
        <f>'ranking-standaryzacja'!C13</f>
        <v>31.9</v>
      </c>
      <c r="D13" s="7">
        <f>'ranking-standaryzacja'!D13</f>
        <v>197</v>
      </c>
      <c r="E13" s="7">
        <f>'ranking-standaryzacja'!E13</f>
        <v>1.2</v>
      </c>
      <c r="F13" s="7">
        <f>'ranking-standaryzacja'!F13</f>
        <v>114.9</v>
      </c>
      <c r="G13" s="6">
        <f>'ranking-standaryzacja'!G13</f>
        <v>235</v>
      </c>
      <c r="H13" s="6">
        <f>'ranking-standaryzacja'!H13</f>
        <v>71.7</v>
      </c>
      <c r="I13" s="6">
        <f>'ranking-standaryzacja'!I13</f>
        <v>85</v>
      </c>
      <c r="J13" s="6">
        <f>'ranking-standaryzacja'!J13</f>
        <v>11.1</v>
      </c>
      <c r="K13" s="6">
        <f>'ranking-standaryzacja'!K13</f>
        <v>5.9</v>
      </c>
      <c r="L13" s="6">
        <f>'ranking-standaryzacja'!L13</f>
        <v>19.2</v>
      </c>
      <c r="M13" s="6">
        <f>'ranking-standaryzacja'!M13</f>
        <v>12</v>
      </c>
      <c r="N13" s="6">
        <f>'ranking-standaryzacja'!N13</f>
        <v>0</v>
      </c>
      <c r="O13" s="6">
        <f>'ranking-standaryzacja'!O13</f>
        <v>488</v>
      </c>
      <c r="P13" s="7">
        <f>'ranking-standaryzacja'!P13</f>
        <v>15.3</v>
      </c>
      <c r="Q13" s="7">
        <f>'ranking-standaryzacja'!Q13</f>
        <v>13.2</v>
      </c>
      <c r="R13" s="7">
        <f>'ranking-standaryzacja'!R13</f>
        <v>7.7</v>
      </c>
      <c r="S13" s="7">
        <f>'ranking-standaryzacja'!S13</f>
        <v>3.83</v>
      </c>
      <c r="T13" s="7">
        <f>'ranking-standaryzacja'!T13</f>
        <v>66</v>
      </c>
      <c r="U13" s="7">
        <f>'ranking-standaryzacja'!U13</f>
        <v>0.27</v>
      </c>
      <c r="V13" s="6">
        <f>'ranking-standaryzacja'!V13</f>
        <v>49.8</v>
      </c>
      <c r="W13" s="6">
        <f>'ranking-standaryzacja'!W13</f>
        <v>35.700000000000003</v>
      </c>
      <c r="X13" s="7">
        <f>'ranking-standaryzacja'!X13</f>
        <v>145.53229055046864</v>
      </c>
    </row>
    <row r="14" spans="1:24" x14ac:dyDescent="0.2">
      <c r="A14" s="7" t="str">
        <f>'ranking-standaryzacja'!A14</f>
        <v>Hiszpania</v>
      </c>
      <c r="B14" s="7">
        <f>'ranking-standaryzacja'!B14</f>
        <v>27</v>
      </c>
      <c r="C14" s="7">
        <f>'ranking-standaryzacja'!C14</f>
        <v>28.8</v>
      </c>
      <c r="D14" s="7">
        <f>'ranking-standaryzacja'!D14</f>
        <v>5481.4</v>
      </c>
      <c r="E14" s="7">
        <f>'ranking-standaryzacja'!E14</f>
        <v>0.9</v>
      </c>
      <c r="F14" s="7">
        <f>'ranking-standaryzacja'!F14</f>
        <v>209.3</v>
      </c>
      <c r="G14" s="6">
        <f>'ranking-standaryzacja'!G14</f>
        <v>64</v>
      </c>
      <c r="H14" s="6">
        <f>'ranking-standaryzacja'!H14</f>
        <v>73.3</v>
      </c>
      <c r="I14" s="6">
        <f>'ranking-standaryzacja'!I14</f>
        <v>89.3</v>
      </c>
      <c r="J14" s="6">
        <f>'ranking-standaryzacja'!J14</f>
        <v>5.9</v>
      </c>
      <c r="K14" s="6">
        <f>'ranking-standaryzacja'!K14</f>
        <v>3.6</v>
      </c>
      <c r="L14" s="6">
        <f>'ranking-standaryzacja'!L14</f>
        <v>15.7</v>
      </c>
      <c r="M14" s="6">
        <f>'ranking-standaryzacja'!M14</f>
        <v>8.8000000000000007</v>
      </c>
      <c r="N14" s="6">
        <f>'ranking-standaryzacja'!N14</f>
        <v>0</v>
      </c>
      <c r="O14" s="6">
        <f>'ranking-standaryzacja'!O14</f>
        <v>456</v>
      </c>
      <c r="P14" s="7">
        <f>'ranking-standaryzacja'!P14</f>
        <v>16.2</v>
      </c>
      <c r="Q14" s="7">
        <f>'ranking-standaryzacja'!Q14</f>
        <v>134.5</v>
      </c>
      <c r="R14" s="7">
        <f>'ranking-standaryzacja'!R14</f>
        <v>8.24</v>
      </c>
      <c r="S14" s="7">
        <f>'ranking-standaryzacja'!S14</f>
        <v>1.93</v>
      </c>
      <c r="T14" s="7">
        <f>'ranking-standaryzacja'!T14</f>
        <v>109</v>
      </c>
      <c r="U14" s="7">
        <f>'ranking-standaryzacja'!U14</f>
        <v>0.23</v>
      </c>
      <c r="V14" s="6">
        <f>'ranking-standaryzacja'!V14</f>
        <v>48.3</v>
      </c>
      <c r="W14" s="6">
        <f>'ranking-standaryzacja'!W14</f>
        <v>28.6</v>
      </c>
      <c r="X14" s="7">
        <f>'ranking-standaryzacja'!X14</f>
        <v>267.5</v>
      </c>
    </row>
    <row r="15" spans="1:24" x14ac:dyDescent="0.2">
      <c r="A15" s="7" t="str">
        <f>'ranking-standaryzacja'!A15</f>
        <v>Holandia</v>
      </c>
      <c r="B15" s="7">
        <f>'ranking-standaryzacja'!B15</f>
        <v>13</v>
      </c>
      <c r="C15" s="7">
        <f>'ranking-standaryzacja'!C15</f>
        <v>13</v>
      </c>
      <c r="D15" s="7">
        <f>'ranking-standaryzacja'!D15</f>
        <v>92</v>
      </c>
      <c r="E15" s="7">
        <f>'ranking-standaryzacja'!E15</f>
        <v>10.4</v>
      </c>
      <c r="F15" s="7">
        <f>'ranking-standaryzacja'!F15</f>
        <v>127.1</v>
      </c>
      <c r="G15" s="6">
        <f>'ranking-standaryzacja'!G15</f>
        <v>2</v>
      </c>
      <c r="H15" s="6">
        <f>'ranking-standaryzacja'!H15</f>
        <v>51.4</v>
      </c>
      <c r="I15" s="6">
        <f>'ranking-standaryzacja'!I15</f>
        <v>97.2</v>
      </c>
      <c r="J15" s="6">
        <f>'ranking-standaryzacja'!J15</f>
        <v>1.8</v>
      </c>
      <c r="K15" s="6">
        <f>'ranking-standaryzacja'!K15</f>
        <v>1.6</v>
      </c>
      <c r="L15" s="6">
        <f>'ranking-standaryzacja'!L15</f>
        <v>24.7</v>
      </c>
      <c r="M15" s="6">
        <f>'ranking-standaryzacja'!M15</f>
        <v>11</v>
      </c>
      <c r="N15" s="6">
        <f>'ranking-standaryzacja'!N15</f>
        <v>3</v>
      </c>
      <c r="O15" s="6">
        <f>'ranking-standaryzacja'!O15</f>
        <v>523</v>
      </c>
      <c r="P15" s="7">
        <f>'ranking-standaryzacja'!P15</f>
        <v>5.8</v>
      </c>
      <c r="Q15" s="7">
        <f>'ranking-standaryzacja'!Q15</f>
        <v>0.5</v>
      </c>
      <c r="R15" s="7">
        <f>'ranking-standaryzacja'!R15</f>
        <v>2.67</v>
      </c>
      <c r="S15" s="7">
        <f>'ranking-standaryzacja'!S15</f>
        <v>3.36</v>
      </c>
      <c r="T15" s="7">
        <f>'ranking-standaryzacja'!T15</f>
        <v>100</v>
      </c>
      <c r="U15" s="7">
        <f>'ranking-standaryzacja'!U15</f>
        <v>0.24</v>
      </c>
      <c r="V15" s="6">
        <f>'ranking-standaryzacja'!V15</f>
        <v>11.3</v>
      </c>
      <c r="W15" s="6">
        <f>'ranking-standaryzacja'!W15</f>
        <v>16.399999999999999</v>
      </c>
      <c r="X15" s="7">
        <f>'ranking-standaryzacja'!X15</f>
        <v>132</v>
      </c>
    </row>
    <row r="16" spans="1:24" x14ac:dyDescent="0.2">
      <c r="A16" s="7" t="str">
        <f>'ranking-standaryzacja'!A16</f>
        <v>Irlandia</v>
      </c>
      <c r="B16" s="7">
        <f>'ranking-standaryzacja'!B16</f>
        <v>13</v>
      </c>
      <c r="C16" s="7">
        <f>'ranking-standaryzacja'!C16</f>
        <v>11.9</v>
      </c>
      <c r="D16" s="7">
        <f>'ranking-standaryzacja'!D16</f>
        <v>6.47</v>
      </c>
      <c r="E16" s="7">
        <f>'ranking-standaryzacja'!E16</f>
        <v>2.4</v>
      </c>
      <c r="F16" s="7">
        <f>'ranking-standaryzacja'!F16</f>
        <v>253.3</v>
      </c>
      <c r="G16" s="6">
        <f>'ranking-standaryzacja'!G16</f>
        <v>71</v>
      </c>
      <c r="H16" s="6">
        <f>'ranking-standaryzacja'!H16</f>
        <v>88.6</v>
      </c>
      <c r="I16" s="6">
        <f>'ranking-standaryzacja'!I16</f>
        <v>87.4</v>
      </c>
      <c r="J16" s="6">
        <f>'ranking-standaryzacja'!J16</f>
        <v>3.8</v>
      </c>
      <c r="K16" s="6">
        <f>'ranking-standaryzacja'!K16</f>
        <v>5.0999999999999996</v>
      </c>
      <c r="L16" s="6">
        <f>'ranking-standaryzacja'!L16</f>
        <v>8</v>
      </c>
      <c r="M16" s="6">
        <f>'ranking-standaryzacja'!M16</f>
        <v>20.8</v>
      </c>
      <c r="N16" s="6">
        <f>'ranking-standaryzacja'!N16</f>
        <v>5</v>
      </c>
      <c r="O16" s="6">
        <f>'ranking-standaryzacja'!O16</f>
        <v>655.77777777777783</v>
      </c>
      <c r="P16" s="7">
        <f>'ranking-standaryzacja'!P16</f>
        <v>9.1999999999999993</v>
      </c>
      <c r="Q16" s="7">
        <f>'ranking-standaryzacja'!Q16</f>
        <v>13.6</v>
      </c>
      <c r="R16" s="7">
        <f>'ranking-standaryzacja'!R16</f>
        <v>1.65</v>
      </c>
      <c r="S16" s="7">
        <f>'ranking-standaryzacja'!S16</f>
        <v>1.88</v>
      </c>
      <c r="T16" s="7">
        <f>'ranking-standaryzacja'!T16</f>
        <v>94</v>
      </c>
      <c r="U16" s="7">
        <f>'ranking-standaryzacja'!U16</f>
        <v>0.05</v>
      </c>
      <c r="V16" s="6">
        <f>'ranking-standaryzacja'!V16</f>
        <v>20.2</v>
      </c>
      <c r="W16" s="6">
        <f>'ranking-standaryzacja'!W16</f>
        <v>26</v>
      </c>
      <c r="X16" s="7">
        <f>'ranking-standaryzacja'!X16</f>
        <v>24.3</v>
      </c>
    </row>
    <row r="17" spans="1:24" x14ac:dyDescent="0.2">
      <c r="A17" s="7" t="str">
        <f>'ranking-standaryzacja'!A17</f>
        <v>Litwa</v>
      </c>
      <c r="B17" s="7">
        <f>'ranking-standaryzacja'!B17</f>
        <v>12</v>
      </c>
      <c r="C17" s="7">
        <f>'ranking-standaryzacja'!C17</f>
        <v>37.9</v>
      </c>
      <c r="D17" s="7">
        <f>'ranking-standaryzacja'!D17</f>
        <v>377</v>
      </c>
      <c r="E17" s="7">
        <f>'ranking-standaryzacja'!E17</f>
        <v>2</v>
      </c>
      <c r="F17" s="7">
        <f>'ranking-standaryzacja'!F17</f>
        <v>123.5</v>
      </c>
      <c r="G17" s="6">
        <f>'ranking-standaryzacja'!G17</f>
        <v>81</v>
      </c>
      <c r="H17" s="6">
        <f>'ranking-standaryzacja'!H17</f>
        <v>78.400000000000006</v>
      </c>
      <c r="I17" s="6">
        <f>'ranking-standaryzacja'!I17</f>
        <v>104.5</v>
      </c>
      <c r="J17" s="6">
        <f>'ranking-standaryzacja'!J17</f>
        <v>6.3</v>
      </c>
      <c r="K17" s="6">
        <f>'ranking-standaryzacja'!K17</f>
        <v>8.6</v>
      </c>
      <c r="L17" s="6">
        <f>'ranking-standaryzacja'!L17</f>
        <v>15.4</v>
      </c>
      <c r="M17" s="6">
        <f>'ranking-standaryzacja'!M17</f>
        <v>15</v>
      </c>
      <c r="N17" s="6">
        <f>'ranking-standaryzacja'!N17</f>
        <v>1</v>
      </c>
      <c r="O17" s="6">
        <f>'ranking-standaryzacja'!O17</f>
        <v>448</v>
      </c>
      <c r="P17" s="7">
        <f>'ranking-standaryzacja'!P17</f>
        <v>25.8</v>
      </c>
      <c r="Q17" s="7">
        <f>'ranking-standaryzacja'!Q17</f>
        <v>13.1</v>
      </c>
      <c r="R17" s="7">
        <f>'ranking-standaryzacja'!R17</f>
        <v>7.11</v>
      </c>
      <c r="S17" s="7">
        <f>'ranking-standaryzacja'!S17</f>
        <v>1.85</v>
      </c>
      <c r="T17" s="7">
        <f>'ranking-standaryzacja'!T17</f>
        <v>66</v>
      </c>
      <c r="U17" s="7">
        <f>'ranking-standaryzacja'!U17</f>
        <v>0.18</v>
      </c>
      <c r="V17" s="6">
        <f>'ranking-standaryzacja'!V17</f>
        <v>16.3</v>
      </c>
      <c r="W17" s="6">
        <f>'ranking-standaryzacja'!W17</f>
        <v>29.3</v>
      </c>
      <c r="X17" s="7">
        <f>'ranking-standaryzacja'!X17</f>
        <v>42.4</v>
      </c>
    </row>
    <row r="18" spans="1:24" x14ac:dyDescent="0.2">
      <c r="A18" s="7" t="str">
        <f>'ranking-standaryzacja'!A18</f>
        <v>Luksemburg</v>
      </c>
      <c r="B18" s="7">
        <f>'ranking-standaryzacja'!B18</f>
        <v>27</v>
      </c>
      <c r="C18" s="7">
        <f>'ranking-standaryzacja'!C18</f>
        <v>33.9</v>
      </c>
      <c r="D18" s="7">
        <f>'ranking-standaryzacja'!D18</f>
        <v>2</v>
      </c>
      <c r="E18" s="7">
        <f>'ranking-standaryzacja'!E18</f>
        <v>0.3</v>
      </c>
      <c r="F18" s="7">
        <f>'ranking-standaryzacja'!F18</f>
        <v>123.5</v>
      </c>
      <c r="G18" s="6">
        <f>'ranking-standaryzacja'!G18</f>
        <v>72</v>
      </c>
      <c r="H18" s="6">
        <f>'ranking-standaryzacja'!H18</f>
        <v>95.9</v>
      </c>
      <c r="I18" s="6">
        <f>'ranking-standaryzacja'!I18</f>
        <v>96.1</v>
      </c>
      <c r="J18" s="6">
        <f>'ranking-standaryzacja'!J18</f>
        <v>2.2000000000000002</v>
      </c>
      <c r="K18" s="6">
        <f>'ranking-standaryzacja'!K18</f>
        <v>3.5</v>
      </c>
      <c r="L18" s="6">
        <f>'ranking-standaryzacja'!L18</f>
        <v>20.100000000000001</v>
      </c>
      <c r="M18" s="6">
        <f>'ranking-standaryzacja'!M18</f>
        <v>23.9</v>
      </c>
      <c r="N18" s="6">
        <f>'ranking-standaryzacja'!N18</f>
        <v>4</v>
      </c>
      <c r="O18" s="6">
        <f>'ranking-standaryzacja'!O18</f>
        <v>607</v>
      </c>
      <c r="P18" s="7">
        <f>'ranking-standaryzacja'!P18</f>
        <v>5</v>
      </c>
      <c r="Q18" s="7">
        <f>'ranking-standaryzacja'!Q18</f>
        <v>1.8</v>
      </c>
      <c r="R18" s="7">
        <f>'ranking-standaryzacja'!R18</f>
        <v>3.21</v>
      </c>
      <c r="S18" s="7">
        <f>'ranking-standaryzacja'!S18</f>
        <v>1.82</v>
      </c>
      <c r="T18" s="7">
        <f>'ranking-standaryzacja'!T18</f>
        <v>125</v>
      </c>
      <c r="U18" s="7">
        <f>'ranking-standaryzacja'!U18</f>
        <v>0.38</v>
      </c>
      <c r="V18" s="6">
        <f>'ranking-standaryzacja'!V18</f>
        <v>16.600000000000001</v>
      </c>
      <c r="W18" s="6">
        <f>'ranking-standaryzacja'!W18</f>
        <v>18.5</v>
      </c>
      <c r="X18" s="7">
        <f>'ranking-standaryzacja'!X18</f>
        <v>9.64</v>
      </c>
    </row>
    <row r="19" spans="1:24" x14ac:dyDescent="0.2">
      <c r="A19" s="7" t="str">
        <f>'ranking-standaryzacja'!A19</f>
        <v>Łotwa</v>
      </c>
      <c r="B19" s="7">
        <f>'ranking-standaryzacja'!B19</f>
        <v>12</v>
      </c>
      <c r="C19" s="7">
        <f>'ranking-standaryzacja'!C19</f>
        <v>53.9</v>
      </c>
      <c r="D19" s="7">
        <f>'ranking-standaryzacja'!D19</f>
        <v>549.4</v>
      </c>
      <c r="E19" s="7">
        <f>'ranking-standaryzacja'!E19</f>
        <v>2.2000000000000002</v>
      </c>
      <c r="F19" s="7">
        <f>'ranking-standaryzacja'!F19</f>
        <v>141.4</v>
      </c>
      <c r="G19" s="6">
        <f>'ranking-standaryzacja'!G19</f>
        <v>1</v>
      </c>
      <c r="H19" s="6">
        <f>'ranking-standaryzacja'!H19</f>
        <v>51.2</v>
      </c>
      <c r="I19" s="6">
        <f>'ranking-standaryzacja'!I19</f>
        <v>86.6</v>
      </c>
      <c r="J19" s="6">
        <f>'ranking-standaryzacja'!J19</f>
        <v>1.9</v>
      </c>
      <c r="K19" s="6">
        <f>'ranking-standaryzacja'!K19</f>
        <v>11.8</v>
      </c>
      <c r="L19" s="6">
        <f>'ranking-standaryzacja'!L19</f>
        <v>14.6</v>
      </c>
      <c r="M19" s="6">
        <f>'ranking-standaryzacja'!M19</f>
        <v>21.5</v>
      </c>
      <c r="N19" s="6">
        <f>'ranking-standaryzacja'!N19</f>
        <v>2</v>
      </c>
      <c r="O19" s="6">
        <f>'ranking-standaryzacja'!O19</f>
        <v>404</v>
      </c>
      <c r="P19" s="7">
        <f>'ranking-standaryzacja'!P19</f>
        <v>37.6</v>
      </c>
      <c r="Q19" s="7">
        <f>'ranking-standaryzacja'!Q19</f>
        <v>28.1</v>
      </c>
      <c r="R19" s="7">
        <f>'ranking-standaryzacja'!R19</f>
        <v>12.29</v>
      </c>
      <c r="S19" s="7">
        <f>'ranking-standaryzacja'!S19</f>
        <v>3.66</v>
      </c>
      <c r="T19" s="7">
        <f>'ranking-standaryzacja'!T19</f>
        <v>65</v>
      </c>
      <c r="U19" s="7">
        <f>'ranking-standaryzacja'!U19</f>
        <v>0.16</v>
      </c>
      <c r="V19" s="6">
        <f>'ranking-standaryzacja'!V19</f>
        <v>16.3</v>
      </c>
      <c r="W19" s="6">
        <f>'ranking-standaryzacja'!W19</f>
        <v>30.9</v>
      </c>
      <c r="X19" s="7">
        <f>'ranking-standaryzacja'!X19</f>
        <v>29.7</v>
      </c>
    </row>
    <row r="20" spans="1:24" x14ac:dyDescent="0.2">
      <c r="A20" s="7" t="str">
        <f>'ranking-standaryzacja'!A20</f>
        <v>Malta</v>
      </c>
      <c r="B20" s="7">
        <f>'ranking-standaryzacja'!B20</f>
        <v>13</v>
      </c>
      <c r="C20" s="7">
        <f>'ranking-standaryzacja'!C20</f>
        <v>5.2</v>
      </c>
      <c r="D20" s="7">
        <f>'ranking-standaryzacja'!D20</f>
        <v>0</v>
      </c>
      <c r="E20" s="7">
        <f>'ranking-standaryzacja'!E20</f>
        <v>1.3</v>
      </c>
      <c r="F20" s="7">
        <f>'ranking-standaryzacja'!F20</f>
        <v>92.2</v>
      </c>
      <c r="G20" s="6">
        <f>'ranking-standaryzacja'!G20</f>
        <v>231.76190476190473</v>
      </c>
      <c r="H20" s="6">
        <f>'ranking-standaryzacja'!H20</f>
        <v>97.3</v>
      </c>
      <c r="I20" s="6">
        <f>'ranking-standaryzacja'!I20</f>
        <v>72.5</v>
      </c>
      <c r="J20" s="6">
        <f>'ranking-standaryzacja'!J20</f>
        <v>7.5</v>
      </c>
      <c r="K20" s="6">
        <f>'ranking-standaryzacja'!K20</f>
        <v>0.8</v>
      </c>
      <c r="L20" s="6">
        <f>'ranking-standaryzacja'!L20</f>
        <v>24.8</v>
      </c>
      <c r="M20" s="6">
        <f>'ranking-standaryzacja'!M20</f>
        <v>14</v>
      </c>
      <c r="N20" s="6">
        <f>'ranking-standaryzacja'!N20</f>
        <v>30</v>
      </c>
      <c r="O20" s="6">
        <f>'ranking-standaryzacja'!O20</f>
        <v>606</v>
      </c>
      <c r="P20" s="7">
        <f>'ranking-standaryzacja'!P20</f>
        <v>5</v>
      </c>
      <c r="Q20" s="7">
        <f>'ranking-standaryzacja'!Q20</f>
        <v>0.1</v>
      </c>
      <c r="R20" s="7">
        <f>'ranking-standaryzacja'!R20</f>
        <v>0.25</v>
      </c>
      <c r="S20" s="7">
        <f>'ranking-standaryzacja'!S20</f>
        <v>2.9</v>
      </c>
      <c r="T20" s="7">
        <f>'ranking-standaryzacja'!T20</f>
        <v>59</v>
      </c>
      <c r="U20" s="7">
        <f>'ranking-standaryzacja'!U20</f>
        <v>0.13</v>
      </c>
      <c r="V20" s="6">
        <f>'ranking-standaryzacja'!V20</f>
        <v>12.6</v>
      </c>
      <c r="W20" s="6">
        <f>'ranking-standaryzacja'!W20</f>
        <v>22.4</v>
      </c>
      <c r="X20" s="7">
        <f>'ranking-standaryzacja'!X20</f>
        <v>143.91419305977459</v>
      </c>
    </row>
    <row r="21" spans="1:24" x14ac:dyDescent="0.2">
      <c r="A21" s="7" t="str">
        <f>'ranking-standaryzacja'!A21</f>
        <v>Niemcy</v>
      </c>
      <c r="B21" s="7">
        <f>'ranking-standaryzacja'!B21</f>
        <v>15</v>
      </c>
      <c r="C21" s="7">
        <f>'ranking-standaryzacja'!C21</f>
        <v>33.799999999999997</v>
      </c>
      <c r="D21" s="7">
        <f>'ranking-standaryzacja'!D21</f>
        <v>9264</v>
      </c>
      <c r="E21" s="7">
        <f>'ranking-standaryzacja'!E21</f>
        <v>1.8</v>
      </c>
      <c r="F21" s="7">
        <f>'ranking-standaryzacja'!F21</f>
        <v>131.9</v>
      </c>
      <c r="G21" s="6">
        <f>'ranking-standaryzacja'!G21</f>
        <v>869</v>
      </c>
      <c r="H21" s="6">
        <f>'ranking-standaryzacja'!H21</f>
        <v>61.9</v>
      </c>
      <c r="I21" s="6">
        <f>'ranking-standaryzacja'!I21</f>
        <v>96.2</v>
      </c>
      <c r="J21" s="6">
        <f>'ranking-standaryzacja'!J21</f>
        <v>4.3</v>
      </c>
      <c r="K21" s="6">
        <f>'ranking-standaryzacja'!K21</f>
        <v>2.7</v>
      </c>
      <c r="L21" s="6">
        <f>'ranking-standaryzacja'!L21</f>
        <v>25.8</v>
      </c>
      <c r="M21" s="6">
        <f>'ranking-standaryzacja'!M21</f>
        <v>16</v>
      </c>
      <c r="N21" s="6">
        <f>'ranking-standaryzacja'!N21</f>
        <v>-2</v>
      </c>
      <c r="O21" s="6">
        <f>'ranking-standaryzacja'!O21</f>
        <v>632</v>
      </c>
      <c r="P21" s="7">
        <f>'ranking-standaryzacja'!P21</f>
        <v>14.6</v>
      </c>
      <c r="Q21" s="7">
        <f>'ranking-standaryzacja'!Q21</f>
        <v>28</v>
      </c>
      <c r="R21" s="7">
        <f>'ranking-standaryzacja'!R21</f>
        <v>6.34</v>
      </c>
      <c r="S21" s="7">
        <f>'ranking-standaryzacja'!S21</f>
        <v>1.91</v>
      </c>
      <c r="T21" s="7">
        <f>'ranking-standaryzacja'!T21</f>
        <v>132</v>
      </c>
      <c r="U21" s="7">
        <f>'ranking-standaryzacja'!U21</f>
        <v>0.41</v>
      </c>
      <c r="V21" s="6">
        <f>'ranking-standaryzacja'!V21</f>
        <v>7.2</v>
      </c>
      <c r="W21" s="6">
        <f>'ranking-standaryzacja'!W21</f>
        <v>20</v>
      </c>
      <c r="X21" s="7">
        <f>'ranking-standaryzacja'!X21</f>
        <v>514</v>
      </c>
    </row>
    <row r="22" spans="1:24" x14ac:dyDescent="0.2">
      <c r="A22" s="7" t="str">
        <f>'ranking-standaryzacja'!A22</f>
        <v>Polska</v>
      </c>
      <c r="B22" s="7">
        <f>'ranking-standaryzacja'!B22</f>
        <v>20</v>
      </c>
      <c r="C22" s="7">
        <f>'ranking-standaryzacja'!C22</f>
        <v>35.700000000000003</v>
      </c>
      <c r="D22" s="7">
        <f>'ranking-standaryzacja'!D22</f>
        <v>1607.5</v>
      </c>
      <c r="E22" s="7">
        <f>'ranking-standaryzacja'!E22</f>
        <v>1.7</v>
      </c>
      <c r="F22" s="7">
        <f>'ranking-standaryzacja'!F22</f>
        <v>143</v>
      </c>
      <c r="G22" s="6">
        <f>'ranking-standaryzacja'!G22</f>
        <v>231.76190476190473</v>
      </c>
      <c r="H22" s="6">
        <f>'ranking-standaryzacja'!H22</f>
        <v>29.2</v>
      </c>
      <c r="I22" s="6">
        <f>'ranking-standaryzacja'!I22</f>
        <v>91.4</v>
      </c>
      <c r="J22" s="6">
        <f>'ranking-standaryzacja'!J22</f>
        <v>18.2</v>
      </c>
      <c r="K22" s="6">
        <f>'ranking-standaryzacja'!K22</f>
        <v>5.8</v>
      </c>
      <c r="L22" s="6">
        <f>'ranking-standaryzacja'!L22</f>
        <v>12.4</v>
      </c>
      <c r="M22" s="6">
        <f>'ranking-standaryzacja'!M22</f>
        <v>16.899999999999999</v>
      </c>
      <c r="N22" s="6">
        <f>'ranking-standaryzacja'!N22</f>
        <v>5.333333333333333</v>
      </c>
      <c r="O22" s="6">
        <f>'ranking-standaryzacja'!O22</f>
        <v>286</v>
      </c>
      <c r="P22" s="7">
        <f>'ranking-standaryzacja'!P22</f>
        <v>11.7</v>
      </c>
      <c r="Q22" s="7">
        <f>'ranking-standaryzacja'!Q22</f>
        <v>58.4</v>
      </c>
      <c r="R22" s="7">
        <f>'ranking-standaryzacja'!R22</f>
        <v>4.03</v>
      </c>
      <c r="S22" s="7">
        <f>'ranking-standaryzacja'!S22</f>
        <v>2.66</v>
      </c>
      <c r="T22" s="7">
        <f>'ranking-standaryzacja'!T22</f>
        <v>44</v>
      </c>
      <c r="U22" s="7">
        <f>'ranking-standaryzacja'!U22</f>
        <v>0.24</v>
      </c>
      <c r="V22" s="6">
        <f>'ranking-standaryzacja'!V22</f>
        <v>20.8</v>
      </c>
      <c r="W22" s="6">
        <f>'ranking-standaryzacja'!W22</f>
        <v>23.4</v>
      </c>
      <c r="X22" s="7">
        <f>'ranking-standaryzacja'!X22</f>
        <v>491.7</v>
      </c>
    </row>
    <row r="23" spans="1:24" x14ac:dyDescent="0.2">
      <c r="A23" s="7" t="str">
        <f>'ranking-standaryzacja'!A23</f>
        <v>Portugalia</v>
      </c>
      <c r="B23" s="7">
        <f>'ranking-standaryzacja'!B23</f>
        <v>21</v>
      </c>
      <c r="C23" s="7">
        <f>'ranking-standaryzacja'!C23</f>
        <v>33.5</v>
      </c>
      <c r="D23" s="7">
        <f>'ranking-standaryzacja'!D23</f>
        <v>1070.1099999999999</v>
      </c>
      <c r="E23" s="7">
        <f>'ranking-standaryzacja'!E23</f>
        <v>1.4</v>
      </c>
      <c r="F23" s="7">
        <f>'ranking-standaryzacja'!F23</f>
        <v>132.80000000000001</v>
      </c>
      <c r="G23" s="6">
        <f>'ranking-standaryzacja'!G23</f>
        <v>187</v>
      </c>
      <c r="H23" s="6">
        <f>'ranking-standaryzacja'!H23</f>
        <v>77.3</v>
      </c>
      <c r="I23" s="6">
        <f>'ranking-standaryzacja'!I23</f>
        <v>87.3</v>
      </c>
      <c r="J23" s="6">
        <f>'ranking-standaryzacja'!J23</f>
        <v>4.8</v>
      </c>
      <c r="K23" s="6">
        <f>'ranking-standaryzacja'!K23</f>
        <v>5.6</v>
      </c>
      <c r="L23" s="6">
        <f>'ranking-standaryzacja'!L23</f>
        <v>23</v>
      </c>
      <c r="M23" s="6">
        <f>'ranking-standaryzacja'!M23</f>
        <v>15</v>
      </c>
      <c r="N23" s="6">
        <f>'ranking-standaryzacja'!N23</f>
        <v>5</v>
      </c>
      <c r="O23" s="6">
        <f>'ranking-standaryzacja'!O23</f>
        <v>460</v>
      </c>
      <c r="P23" s="7">
        <f>'ranking-standaryzacja'!P23</f>
        <v>28</v>
      </c>
      <c r="Q23" s="7">
        <f>'ranking-standaryzacja'!Q23</f>
        <v>78.099999999999994</v>
      </c>
      <c r="R23" s="7">
        <f>'ranking-standaryzacja'!R23</f>
        <v>6.52</v>
      </c>
      <c r="S23" s="7">
        <f>'ranking-standaryzacja'!S23</f>
        <v>2.41</v>
      </c>
      <c r="T23" s="7">
        <f>'ranking-standaryzacja'!T23</f>
        <v>92</v>
      </c>
      <c r="U23" s="7">
        <f>'ranking-standaryzacja'!U23</f>
        <v>0.08</v>
      </c>
      <c r="V23" s="6">
        <f>'ranking-standaryzacja'!V23</f>
        <v>32</v>
      </c>
      <c r="W23" s="6">
        <f>'ranking-standaryzacja'!W23</f>
        <v>26.6</v>
      </c>
      <c r="X23" s="7">
        <f>'ranking-standaryzacja'!X23</f>
        <v>99.6</v>
      </c>
    </row>
    <row r="24" spans="1:24" x14ac:dyDescent="0.2">
      <c r="A24" s="7" t="str">
        <f>'ranking-standaryzacja'!A24</f>
        <v>Rumunia</v>
      </c>
      <c r="B24" s="7">
        <f>'ranking-standaryzacja'!B24</f>
        <v>23</v>
      </c>
      <c r="C24" s="7">
        <f>'ranking-standaryzacja'!C24</f>
        <v>32.6</v>
      </c>
      <c r="D24" s="7">
        <f>'ranking-standaryzacja'!D24</f>
        <v>538.9</v>
      </c>
      <c r="E24" s="7">
        <f>'ranking-standaryzacja'!E24</f>
        <v>1.5</v>
      </c>
      <c r="F24" s="7">
        <f>'ranking-standaryzacja'!F24</f>
        <v>55.7</v>
      </c>
      <c r="G24" s="6">
        <f>'ranking-standaryzacja'!G24</f>
        <v>185</v>
      </c>
      <c r="H24" s="6">
        <f>'ranking-standaryzacja'!H24</f>
        <v>17.100000000000001</v>
      </c>
      <c r="I24" s="6">
        <f>'ranking-standaryzacja'!I24</f>
        <v>91.3</v>
      </c>
      <c r="J24" s="6">
        <f>'ranking-standaryzacja'!J24</f>
        <v>7.7</v>
      </c>
      <c r="K24" s="6">
        <f>'ranking-standaryzacja'!K24</f>
        <v>7.6</v>
      </c>
      <c r="L24" s="6">
        <f>'ranking-standaryzacja'!L24</f>
        <v>22.2</v>
      </c>
      <c r="M24" s="6">
        <f>'ranking-standaryzacja'!M24</f>
        <v>27.2</v>
      </c>
      <c r="N24" s="6">
        <f>'ranking-standaryzacja'!N24</f>
        <v>-1</v>
      </c>
      <c r="O24" s="6">
        <f>'ranking-standaryzacja'!O24</f>
        <v>247</v>
      </c>
      <c r="P24" s="7">
        <f>'ranking-standaryzacja'!P24</f>
        <v>24.8</v>
      </c>
      <c r="Q24" s="7">
        <f>'ranking-standaryzacja'!Q24</f>
        <v>28.9</v>
      </c>
      <c r="R24" s="7">
        <f>'ranking-standaryzacja'!R24</f>
        <v>1.77</v>
      </c>
      <c r="S24" s="7">
        <f>'ranking-standaryzacja'!S24</f>
        <v>2.4300000000000002</v>
      </c>
      <c r="T24" s="7">
        <f>'ranking-standaryzacja'!T24</f>
        <v>71</v>
      </c>
      <c r="U24" s="7">
        <f>'ranking-standaryzacja'!U24</f>
        <v>0.19</v>
      </c>
      <c r="V24" s="6">
        <f>'ranking-standaryzacja'!V24</f>
        <v>21.7</v>
      </c>
      <c r="W24" s="6">
        <f>'ranking-standaryzacja'!W24</f>
        <v>37.4</v>
      </c>
      <c r="X24" s="7">
        <f>'ranking-standaryzacja'!X24</f>
        <v>155.1</v>
      </c>
    </row>
    <row r="25" spans="1:24" x14ac:dyDescent="0.2">
      <c r="A25" s="7" t="str">
        <f>'ranking-standaryzacja'!A25</f>
        <v>Słowacja</v>
      </c>
      <c r="B25" s="7">
        <f>'ranking-standaryzacja'!B25</f>
        <v>30</v>
      </c>
      <c r="C25" s="7">
        <f>'ranking-standaryzacja'!C25</f>
        <v>45.1</v>
      </c>
      <c r="D25" s="7">
        <f>'ranking-standaryzacja'!D25</f>
        <v>853.7</v>
      </c>
      <c r="E25" s="7">
        <f>'ranking-standaryzacja'!E25</f>
        <v>1.1000000000000001</v>
      </c>
      <c r="F25" s="7">
        <f>'ranking-standaryzacja'!F25</f>
        <v>144.4</v>
      </c>
      <c r="G25" s="6">
        <f>'ranking-standaryzacja'!G25</f>
        <v>0</v>
      </c>
      <c r="H25" s="6">
        <f>'ranking-standaryzacja'!H25</f>
        <v>58.7</v>
      </c>
      <c r="I25" s="6">
        <f>'ranking-standaryzacja'!I25</f>
        <v>83.8</v>
      </c>
      <c r="J25" s="6">
        <f>'ranking-standaryzacja'!J25</f>
        <v>13.2</v>
      </c>
      <c r="K25" s="6">
        <f>'ranking-standaryzacja'!K25</f>
        <v>6.9</v>
      </c>
      <c r="L25" s="6">
        <f>'ranking-standaryzacja'!L25</f>
        <v>12.8</v>
      </c>
      <c r="M25" s="6">
        <f>'ranking-standaryzacja'!M25</f>
        <v>12.7</v>
      </c>
      <c r="N25" s="6">
        <f>'ranking-standaryzacja'!N25</f>
        <v>-5</v>
      </c>
      <c r="O25" s="6">
        <f>'ranking-standaryzacja'!O25</f>
        <v>329</v>
      </c>
      <c r="P25" s="7">
        <f>'ranking-standaryzacja'!P25</f>
        <v>12.9</v>
      </c>
      <c r="Q25" s="7">
        <f>'ranking-standaryzacja'!Q25</f>
        <v>37.4</v>
      </c>
      <c r="R25" s="7">
        <f>'ranking-standaryzacja'!R25</f>
        <v>9.4700000000000006</v>
      </c>
      <c r="S25" s="7">
        <f>'ranking-standaryzacja'!S25</f>
        <v>1.76</v>
      </c>
      <c r="T25" s="7">
        <f>'ranking-standaryzacja'!T25</f>
        <v>61</v>
      </c>
      <c r="U25" s="7">
        <f>'ranking-standaryzacja'!U25</f>
        <v>0.33</v>
      </c>
      <c r="V25" s="6">
        <f>'ranking-standaryzacja'!V25</f>
        <v>26.5</v>
      </c>
      <c r="W25" s="6">
        <f>'ranking-standaryzacja'!W25</f>
        <v>18.399999999999999</v>
      </c>
      <c r="X25" s="7">
        <f>'ranking-standaryzacja'!X25</f>
        <v>144.01113543840199</v>
      </c>
    </row>
    <row r="26" spans="1:24" x14ac:dyDescent="0.2">
      <c r="A26" s="7" t="str">
        <f>'ranking-standaryzacja'!A26</f>
        <v>Słowenia</v>
      </c>
      <c r="B26" s="7">
        <f>'ranking-standaryzacja'!B26</f>
        <v>38</v>
      </c>
      <c r="C26" s="7">
        <f>'ranking-standaryzacja'!C26</f>
        <v>61.1</v>
      </c>
      <c r="D26" s="7">
        <f>'ranking-standaryzacja'!D26</f>
        <v>278</v>
      </c>
      <c r="E26" s="7">
        <f>'ranking-standaryzacja'!E26</f>
        <v>0.8</v>
      </c>
      <c r="F26" s="7">
        <f>'ranking-standaryzacja'!F26</f>
        <v>165.4</v>
      </c>
      <c r="G26" s="6">
        <f>'ranking-standaryzacja'!G26</f>
        <v>5</v>
      </c>
      <c r="H26" s="6">
        <f>'ranking-standaryzacja'!H26</f>
        <v>48.8</v>
      </c>
      <c r="I26" s="6">
        <f>'ranking-standaryzacja'!I26</f>
        <v>86.3</v>
      </c>
      <c r="J26" s="6">
        <f>'ranking-standaryzacja'!J26</f>
        <v>2.6</v>
      </c>
      <c r="K26" s="6">
        <f>'ranking-standaryzacja'!K26</f>
        <v>6.3</v>
      </c>
      <c r="L26" s="6">
        <f>'ranking-standaryzacja'!L26</f>
        <v>12.9</v>
      </c>
      <c r="M26" s="6">
        <f>'ranking-standaryzacja'!M26</f>
        <v>13.3</v>
      </c>
      <c r="N26" s="6">
        <f>'ranking-standaryzacja'!N26</f>
        <v>2</v>
      </c>
      <c r="O26" s="6">
        <f>'ranking-standaryzacja'!O26</f>
        <v>449</v>
      </c>
      <c r="P26" s="7">
        <f>'ranking-standaryzacja'!P26</f>
        <v>21.9</v>
      </c>
      <c r="Q26" s="7">
        <f>'ranking-standaryzacja'!Q26</f>
        <v>6.5</v>
      </c>
      <c r="R26" s="7">
        <f>'ranking-standaryzacja'!R26</f>
        <v>8.85</v>
      </c>
      <c r="S26" s="7">
        <f>'ranking-standaryzacja'!S26</f>
        <v>3.89</v>
      </c>
      <c r="T26" s="7">
        <f>'ranking-standaryzacja'!T26</f>
        <v>93</v>
      </c>
      <c r="U26" s="7">
        <f>'ranking-standaryzacja'!U26</f>
        <v>0.3</v>
      </c>
      <c r="V26" s="6">
        <f>'ranking-standaryzacja'!V26</f>
        <v>16.3</v>
      </c>
      <c r="W26" s="6">
        <f>'ranking-standaryzacja'!W26</f>
        <v>19.2</v>
      </c>
      <c r="X26" s="7">
        <f>'ranking-standaryzacja'!X26</f>
        <v>23.7</v>
      </c>
    </row>
    <row r="27" spans="1:24" x14ac:dyDescent="0.2">
      <c r="A27" s="7" t="str">
        <f>'ranking-standaryzacja'!A27</f>
        <v>Szwecja</v>
      </c>
      <c r="B27" s="7">
        <f>'ranking-standaryzacja'!B27</f>
        <v>13</v>
      </c>
      <c r="C27" s="7">
        <f>'ranking-standaryzacja'!C27</f>
        <v>64.2</v>
      </c>
      <c r="D27" s="7">
        <f>'ranking-standaryzacja'!D27</f>
        <v>2245.0300000000002</v>
      </c>
      <c r="E27" s="7">
        <f>'ranking-standaryzacja'!E27</f>
        <v>8.9</v>
      </c>
      <c r="F27" s="7">
        <f>'ranking-standaryzacja'!F27</f>
        <v>109.1</v>
      </c>
      <c r="G27" s="6">
        <f>'ranking-standaryzacja'!G27</f>
        <v>153</v>
      </c>
      <c r="H27" s="6">
        <f>'ranking-standaryzacja'!H27</f>
        <v>30</v>
      </c>
      <c r="I27" s="6">
        <f>'ranking-standaryzacja'!I27</f>
        <v>83.7</v>
      </c>
      <c r="J27" s="6">
        <f>'ranking-standaryzacja'!J27</f>
        <v>2</v>
      </c>
      <c r="K27" s="6">
        <f>'ranking-standaryzacja'!K27</f>
        <v>3.9</v>
      </c>
      <c r="L27" s="6">
        <f>'ranking-standaryzacja'!L27</f>
        <v>12.6</v>
      </c>
      <c r="M27" s="6">
        <f>'ranking-standaryzacja'!M27</f>
        <v>22.6</v>
      </c>
      <c r="N27" s="6">
        <f>'ranking-standaryzacja'!N27</f>
        <v>0</v>
      </c>
      <c r="O27" s="6">
        <f>'ranking-standaryzacja'!O27</f>
        <v>447</v>
      </c>
      <c r="P27" s="7">
        <f>'ranking-standaryzacja'!P27</f>
        <v>53.8</v>
      </c>
      <c r="Q27" s="7">
        <f>'ranking-standaryzacja'!Q27</f>
        <v>11.9</v>
      </c>
      <c r="R27" s="7">
        <f>'ranking-standaryzacja'!R27</f>
        <v>17.14</v>
      </c>
      <c r="S27" s="7">
        <f>'ranking-standaryzacja'!S27</f>
        <v>2.21</v>
      </c>
      <c r="T27" s="7">
        <f>'ranking-standaryzacja'!T27</f>
        <v>121</v>
      </c>
      <c r="U27" s="7">
        <f>'ranking-standaryzacja'!U27</f>
        <v>0.11</v>
      </c>
      <c r="V27" s="6">
        <f>'ranking-standaryzacja'!V27</f>
        <v>20.399999999999999</v>
      </c>
      <c r="W27" s="6">
        <f>'ranking-standaryzacja'!W27</f>
        <v>18.600000000000001</v>
      </c>
      <c r="X27" s="7">
        <f>'ranking-standaryzacja'!X27</f>
        <v>71.900000000000006</v>
      </c>
    </row>
    <row r="28" spans="1:24" x14ac:dyDescent="0.2">
      <c r="A28" s="7" t="str">
        <f>'ranking-standaryzacja'!A28</f>
        <v>Węgry</v>
      </c>
      <c r="B28" s="7">
        <f>'ranking-standaryzacja'!B28</f>
        <v>21</v>
      </c>
      <c r="C28" s="7">
        <f>'ranking-standaryzacja'!C28</f>
        <v>24</v>
      </c>
      <c r="D28" s="7">
        <f>'ranking-standaryzacja'!D28</f>
        <v>874.37</v>
      </c>
      <c r="E28" s="7">
        <f>'ranking-standaryzacja'!E28</f>
        <v>2.1</v>
      </c>
      <c r="F28" s="7">
        <f>'ranking-standaryzacja'!F28</f>
        <v>130.19999999999999</v>
      </c>
      <c r="G28" s="6">
        <f>'ranking-standaryzacja'!G28</f>
        <v>702</v>
      </c>
      <c r="H28" s="6">
        <f>'ranking-standaryzacja'!H28</f>
        <v>53.3</v>
      </c>
      <c r="I28" s="6">
        <f>'ranking-standaryzacja'!I28</f>
        <v>79.599999999999994</v>
      </c>
      <c r="J28" s="6">
        <f>'ranking-standaryzacja'!J28</f>
        <v>2.4</v>
      </c>
      <c r="K28" s="6">
        <f>'ranking-standaryzacja'!K28</f>
        <v>7.1</v>
      </c>
      <c r="L28" s="6">
        <f>'ranking-standaryzacja'!L28</f>
        <v>13.7</v>
      </c>
      <c r="M28" s="6">
        <f>'ranking-standaryzacja'!M28</f>
        <v>12.7</v>
      </c>
      <c r="N28" s="6">
        <f>'ranking-standaryzacja'!N28</f>
        <v>-1</v>
      </c>
      <c r="O28" s="6">
        <f>'ranking-standaryzacja'!O28</f>
        <v>377</v>
      </c>
      <c r="P28" s="7">
        <f>'ranking-standaryzacja'!P28</f>
        <v>14.4</v>
      </c>
      <c r="Q28" s="7">
        <f>'ranking-standaryzacja'!Q28</f>
        <v>88.4</v>
      </c>
      <c r="R28" s="7">
        <f>'ranking-standaryzacja'!R28</f>
        <v>2.4300000000000002</v>
      </c>
      <c r="S28" s="7">
        <f>'ranking-standaryzacja'!S28</f>
        <v>2.67</v>
      </c>
      <c r="T28" s="7">
        <f>'ranking-standaryzacja'!T28</f>
        <v>73</v>
      </c>
      <c r="U28" s="7">
        <f>'ranking-standaryzacja'!U28</f>
        <v>0.18</v>
      </c>
      <c r="V28" s="6">
        <f>'ranking-standaryzacja'!V28</f>
        <v>17.3</v>
      </c>
      <c r="W28" s="6">
        <f>'ranking-standaryzacja'!W28</f>
        <v>28.2</v>
      </c>
      <c r="X28" s="7">
        <f>'ranking-standaryzacja'!X28</f>
        <v>144.12425003756678</v>
      </c>
    </row>
    <row r="29" spans="1:24" x14ac:dyDescent="0.2">
      <c r="A29" s="7" t="str">
        <f>'ranking-standaryzacja'!A29</f>
        <v>Wielka Brytania</v>
      </c>
      <c r="B29" s="7">
        <f>'ranking-standaryzacja'!B29</f>
        <v>9</v>
      </c>
      <c r="C29" s="7">
        <f>'ranking-standaryzacja'!C29</f>
        <v>11.8</v>
      </c>
      <c r="D29" s="7">
        <f>'ranking-standaryzacja'!D29</f>
        <v>290</v>
      </c>
      <c r="E29" s="7">
        <f>'ranking-standaryzacja'!E29</f>
        <v>1.6</v>
      </c>
      <c r="F29" s="7">
        <f>'ranking-standaryzacja'!F29</f>
        <v>164.7</v>
      </c>
      <c r="G29" s="6">
        <f>'ranking-standaryzacja'!G29</f>
        <v>231.76190476190473</v>
      </c>
      <c r="H29" s="6">
        <f>'ranking-standaryzacja'!H29</f>
        <v>37.299999999999997</v>
      </c>
      <c r="I29" s="6">
        <f>'ranking-standaryzacja'!I29</f>
        <v>88.2</v>
      </c>
      <c r="J29" s="6">
        <f>'ranking-standaryzacja'!J29</f>
        <v>3.6</v>
      </c>
      <c r="K29" s="6">
        <f>'ranking-standaryzacja'!K29</f>
        <v>2.2000000000000002</v>
      </c>
      <c r="L29" s="6">
        <f>'ranking-standaryzacja'!L29</f>
        <v>16.5</v>
      </c>
      <c r="M29" s="6">
        <f>'ranking-standaryzacja'!M29</f>
        <v>9</v>
      </c>
      <c r="N29" s="6">
        <f>'ranking-standaryzacja'!N29</f>
        <v>-0.54545454545454541</v>
      </c>
      <c r="O29" s="6">
        <f>'ranking-standaryzacja'!O29</f>
        <v>483</v>
      </c>
      <c r="P29" s="7">
        <f>'ranking-standaryzacja'!P29</f>
        <v>8.5</v>
      </c>
      <c r="Q29" s="7">
        <f>'ranking-standaryzacja'!Q29</f>
        <v>112</v>
      </c>
      <c r="R29" s="7">
        <f>'ranking-standaryzacja'!R29</f>
        <v>2.89</v>
      </c>
      <c r="S29" s="7">
        <f>'ranking-standaryzacja'!S29</f>
        <v>2.4500000000000002</v>
      </c>
      <c r="T29" s="7">
        <f>'ranking-standaryzacja'!T29</f>
        <v>113</v>
      </c>
      <c r="U29" s="7">
        <f>'ranking-standaryzacja'!U29</f>
        <v>0.11</v>
      </c>
      <c r="V29" s="6">
        <f>'ranking-standaryzacja'!V29</f>
        <v>14.6</v>
      </c>
      <c r="W29" s="6">
        <f>'ranking-standaryzacja'!W29</f>
        <v>23.5</v>
      </c>
      <c r="X29" s="7">
        <f>'ranking-standaryzacja'!X29</f>
        <v>335.1</v>
      </c>
    </row>
    <row r="30" spans="1:24" x14ac:dyDescent="0.2">
      <c r="A30" s="7" t="str">
        <f>'ranking-standaryzacja'!A30</f>
        <v>Włochy</v>
      </c>
      <c r="B30" s="7">
        <f>'ranking-standaryzacja'!B30</f>
        <v>19</v>
      </c>
      <c r="C30" s="7">
        <f>'ranking-standaryzacja'!C30</f>
        <v>33</v>
      </c>
      <c r="D30" s="7">
        <f>'ranking-standaryzacja'!D30</f>
        <v>4705.63</v>
      </c>
      <c r="E30" s="7">
        <f>'ranking-standaryzacja'!E30</f>
        <v>1.8</v>
      </c>
      <c r="F30" s="7">
        <f>'ranking-standaryzacja'!F30</f>
        <v>187.9</v>
      </c>
      <c r="G30" s="6">
        <f>'ranking-standaryzacja'!G30</f>
        <v>203</v>
      </c>
      <c r="H30" s="6">
        <f>'ranking-standaryzacja'!H30</f>
        <v>77.099999999999994</v>
      </c>
      <c r="I30" s="6">
        <f>'ranking-standaryzacja'!I30</f>
        <v>85.7</v>
      </c>
      <c r="J30" s="6">
        <f>'ranking-standaryzacja'!J30</f>
        <v>2</v>
      </c>
      <c r="K30" s="6">
        <f>'ranking-standaryzacja'!K30</f>
        <v>2.9</v>
      </c>
      <c r="L30" s="6">
        <f>'ranking-standaryzacja'!L30</f>
        <v>18.3</v>
      </c>
      <c r="M30" s="6">
        <f>'ranking-standaryzacja'!M30</f>
        <v>8.3000000000000007</v>
      </c>
      <c r="N30" s="6">
        <f>'ranking-standaryzacja'!N30</f>
        <v>-1</v>
      </c>
      <c r="O30" s="6">
        <f>'ranking-standaryzacja'!O30</f>
        <v>486</v>
      </c>
      <c r="P30" s="7">
        <f>'ranking-standaryzacja'!P30</f>
        <v>17.5</v>
      </c>
      <c r="Q30" s="7">
        <f>'ranking-standaryzacja'!Q30</f>
        <v>100.5</v>
      </c>
      <c r="R30" s="7">
        <f>'ranking-standaryzacja'!R30</f>
        <v>11.79</v>
      </c>
      <c r="S30" s="7">
        <f>'ranking-standaryzacja'!S30</f>
        <v>3.39</v>
      </c>
      <c r="T30" s="7">
        <f>'ranking-standaryzacja'!T30</f>
        <v>104</v>
      </c>
      <c r="U30" s="7">
        <f>'ranking-standaryzacja'!U30</f>
        <v>0.18</v>
      </c>
      <c r="V30" s="6">
        <f>'ranking-standaryzacja'!V30</f>
        <v>40.299999999999997</v>
      </c>
      <c r="W30" s="6">
        <f>'ranking-standaryzacja'!W30</f>
        <v>28.7</v>
      </c>
      <c r="X30" s="7">
        <f>'ranking-standaryzacja'!X30</f>
        <v>144.2523062613476</v>
      </c>
    </row>
    <row r="31" spans="1:24" x14ac:dyDescent="0.2">
      <c r="A31" s="7" t="s">
        <v>28</v>
      </c>
      <c r="B31" s="7">
        <f t="shared" ref="B31:T31" si="0">AVERAGE(B3:B30)</f>
        <v>19.571428571428573</v>
      </c>
      <c r="C31" s="7">
        <f t="shared" si="0"/>
        <v>34.971428571428575</v>
      </c>
      <c r="D31" s="7">
        <f t="shared" si="0"/>
        <v>1506.2814285714285</v>
      </c>
      <c r="E31" s="7">
        <f t="shared" si="0"/>
        <v>2.4392857142857136</v>
      </c>
      <c r="F31" s="7">
        <f t="shared" si="0"/>
        <v>137.63214285714284</v>
      </c>
      <c r="G31" s="6">
        <f t="shared" si="0"/>
        <v>230.73469387755102</v>
      </c>
      <c r="H31" s="6">
        <f t="shared" si="0"/>
        <v>56.092857142857135</v>
      </c>
      <c r="I31" s="6">
        <f t="shared" si="0"/>
        <v>87.992857142857119</v>
      </c>
      <c r="J31" s="6">
        <f t="shared" si="0"/>
        <v>6.9107142857142847</v>
      </c>
      <c r="K31" s="6">
        <f t="shared" si="0"/>
        <v>5.114285714285713</v>
      </c>
      <c r="L31" s="6">
        <f t="shared" si="0"/>
        <v>16.117857142857144</v>
      </c>
      <c r="M31" s="6">
        <f t="shared" si="0"/>
        <v>16.653571428571428</v>
      </c>
      <c r="N31" s="6">
        <f t="shared" si="0"/>
        <v>3.1432178932178934</v>
      </c>
      <c r="O31" s="6">
        <f t="shared" si="0"/>
        <v>474.52777777777777</v>
      </c>
      <c r="P31" s="7">
        <f t="shared" si="0"/>
        <v>19.792857142857144</v>
      </c>
      <c r="Q31" s="7">
        <f t="shared" si="0"/>
        <v>48.878571428571433</v>
      </c>
      <c r="R31" s="7">
        <f t="shared" si="0"/>
        <v>7.1782142857142848</v>
      </c>
      <c r="S31" s="7">
        <f t="shared" si="0"/>
        <v>2.6660714285714282</v>
      </c>
      <c r="T31" s="7">
        <f t="shared" si="0"/>
        <v>87.035714285714292</v>
      </c>
      <c r="U31" s="7">
        <f t="shared" ref="U31:X31" si="1">AVERAGE(U3:U30)</f>
        <v>0.20571428571428571</v>
      </c>
      <c r="V31" s="6">
        <f t="shared" si="1"/>
        <v>22.196428571428566</v>
      </c>
      <c r="W31" s="6">
        <f t="shared" si="1"/>
        <v>24.317857142857147</v>
      </c>
      <c r="X31" s="7">
        <f t="shared" si="1"/>
        <v>149.55634648877958</v>
      </c>
    </row>
    <row r="32" spans="1:24" x14ac:dyDescent="0.2">
      <c r="A32" s="7" t="s">
        <v>31</v>
      </c>
      <c r="B32" s="7">
        <f t="shared" ref="B32:T32" si="2">ABS(B31)</f>
        <v>19.571428571428573</v>
      </c>
      <c r="C32" s="7">
        <f t="shared" si="2"/>
        <v>34.971428571428575</v>
      </c>
      <c r="D32" s="7">
        <f t="shared" si="2"/>
        <v>1506.2814285714285</v>
      </c>
      <c r="E32" s="7">
        <f t="shared" si="2"/>
        <v>2.4392857142857136</v>
      </c>
      <c r="F32" s="7">
        <f t="shared" si="2"/>
        <v>137.63214285714284</v>
      </c>
      <c r="G32" s="6">
        <f t="shared" si="2"/>
        <v>230.73469387755102</v>
      </c>
      <c r="H32" s="6">
        <f t="shared" si="2"/>
        <v>56.092857142857135</v>
      </c>
      <c r="I32" s="6">
        <f t="shared" si="2"/>
        <v>87.992857142857119</v>
      </c>
      <c r="J32" s="6">
        <f t="shared" si="2"/>
        <v>6.9107142857142847</v>
      </c>
      <c r="K32" s="6">
        <f t="shared" si="2"/>
        <v>5.114285714285713</v>
      </c>
      <c r="L32" s="6">
        <f t="shared" si="2"/>
        <v>16.117857142857144</v>
      </c>
      <c r="M32" s="6">
        <f t="shared" si="2"/>
        <v>16.653571428571428</v>
      </c>
      <c r="N32" s="6">
        <f t="shared" si="2"/>
        <v>3.1432178932178934</v>
      </c>
      <c r="O32" s="6">
        <f t="shared" si="2"/>
        <v>474.52777777777777</v>
      </c>
      <c r="P32" s="7">
        <f t="shared" si="2"/>
        <v>19.792857142857144</v>
      </c>
      <c r="Q32" s="7">
        <f t="shared" si="2"/>
        <v>48.878571428571433</v>
      </c>
      <c r="R32" s="7">
        <f t="shared" si="2"/>
        <v>7.1782142857142848</v>
      </c>
      <c r="S32" s="7">
        <f t="shared" si="2"/>
        <v>2.6660714285714282</v>
      </c>
      <c r="T32" s="7">
        <f t="shared" si="2"/>
        <v>87.035714285714292</v>
      </c>
      <c r="U32" s="7">
        <f t="shared" ref="U32:X32" si="3">ABS(U31)</f>
        <v>0.20571428571428571</v>
      </c>
      <c r="V32" s="6">
        <f t="shared" si="3"/>
        <v>22.196428571428566</v>
      </c>
      <c r="W32" s="6">
        <f t="shared" si="3"/>
        <v>24.317857142857147</v>
      </c>
      <c r="X32" s="7">
        <f t="shared" si="3"/>
        <v>149.55634648877958</v>
      </c>
    </row>
    <row r="33" spans="1:28" x14ac:dyDescent="0.2">
      <c r="A33" s="7" t="s">
        <v>29</v>
      </c>
      <c r="B33" s="7">
        <f t="shared" ref="B33:T33" si="4">STDEV(B3:B30)</f>
        <v>8.5132949247744545</v>
      </c>
      <c r="C33" s="7">
        <f t="shared" si="4"/>
        <v>16.070166911089128</v>
      </c>
      <c r="D33" s="7">
        <f t="shared" si="4"/>
        <v>2314.4155962826562</v>
      </c>
      <c r="E33" s="7">
        <f t="shared" si="4"/>
        <v>2.712159080567893</v>
      </c>
      <c r="F33" s="7">
        <f t="shared" si="4"/>
        <v>37.850623103354195</v>
      </c>
      <c r="G33" s="6">
        <f t="shared" si="4"/>
        <v>242.20266323792777</v>
      </c>
      <c r="H33" s="6">
        <f t="shared" si="4"/>
        <v>25.597032938176579</v>
      </c>
      <c r="I33" s="6">
        <f t="shared" si="4"/>
        <v>8.8510693462105792</v>
      </c>
      <c r="J33" s="6">
        <f t="shared" si="4"/>
        <v>6.1942230724199367</v>
      </c>
      <c r="K33" s="6">
        <f t="shared" si="4"/>
        <v>2.6174222951024717</v>
      </c>
      <c r="L33" s="6">
        <f t="shared" si="4"/>
        <v>4.9382148199997928</v>
      </c>
      <c r="M33" s="6">
        <f t="shared" si="4"/>
        <v>6.1302819790656544</v>
      </c>
      <c r="N33" s="6">
        <f t="shared" si="4"/>
        <v>8.5472320771462069</v>
      </c>
      <c r="O33" s="6">
        <f t="shared" si="4"/>
        <v>122.9803298199909</v>
      </c>
      <c r="P33" s="7">
        <f t="shared" si="4"/>
        <v>11.891295558218626</v>
      </c>
      <c r="Q33" s="7">
        <f t="shared" si="4"/>
        <v>58.49119818015582</v>
      </c>
      <c r="R33" s="7">
        <f t="shared" si="4"/>
        <v>5.0842808250465996</v>
      </c>
      <c r="S33" s="7">
        <f t="shared" si="4"/>
        <v>0.686037140154932</v>
      </c>
      <c r="T33" s="7">
        <f t="shared" si="4"/>
        <v>29.263151070621408</v>
      </c>
      <c r="U33" s="7">
        <f t="shared" ref="U33:X33" si="5">STDEV(U3:U30)</f>
        <v>9.8297679842577493E-2</v>
      </c>
      <c r="V33" s="6">
        <f t="shared" si="5"/>
        <v>11.402744378660755</v>
      </c>
      <c r="W33" s="6">
        <f t="shared" si="5"/>
        <v>6.8669392379250267</v>
      </c>
      <c r="X33" s="7">
        <f t="shared" si="5"/>
        <v>138.4801492447672</v>
      </c>
    </row>
    <row r="34" spans="1:28" x14ac:dyDescent="0.2">
      <c r="A34" s="7" t="s">
        <v>30</v>
      </c>
      <c r="B34" s="7">
        <f t="shared" ref="B34:T34" si="6">B33/B32*100</f>
        <v>43.49858720687677</v>
      </c>
      <c r="C34" s="7">
        <f t="shared" si="6"/>
        <v>45.952274664062045</v>
      </c>
      <c r="D34" s="7">
        <f t="shared" si="6"/>
        <v>153.65094147629966</v>
      </c>
      <c r="E34" s="7">
        <f t="shared" si="6"/>
        <v>111.1866094522709</v>
      </c>
      <c r="F34" s="7">
        <f t="shared" si="6"/>
        <v>27.501296076340076</v>
      </c>
      <c r="G34" s="6">
        <f t="shared" si="6"/>
        <v>104.9701972285376</v>
      </c>
      <c r="H34" s="6">
        <f t="shared" si="6"/>
        <v>45.633319894877388</v>
      </c>
      <c r="I34" s="6">
        <f t="shared" si="6"/>
        <v>10.058849813048798</v>
      </c>
      <c r="J34" s="6">
        <f t="shared" si="6"/>
        <v>89.63216848979755</v>
      </c>
      <c r="K34" s="6">
        <f t="shared" si="6"/>
        <v>51.178648228260634</v>
      </c>
      <c r="L34" s="6">
        <f t="shared" si="6"/>
        <v>30.638159751826766</v>
      </c>
      <c r="M34" s="6">
        <f t="shared" si="6"/>
        <v>36.810614500072553</v>
      </c>
      <c r="N34" s="6">
        <f t="shared" si="6"/>
        <v>271.92617144323748</v>
      </c>
      <c r="O34" s="6">
        <f t="shared" si="6"/>
        <v>25.916360554467438</v>
      </c>
      <c r="P34" s="7">
        <f t="shared" si="6"/>
        <v>60.078721694356098</v>
      </c>
      <c r="Q34" s="7">
        <f t="shared" si="6"/>
        <v>119.66634144705266</v>
      </c>
      <c r="R34" s="7">
        <f t="shared" si="6"/>
        <v>70.829326385046414</v>
      </c>
      <c r="S34" s="7">
        <f t="shared" si="6"/>
        <v>25.732136536286802</v>
      </c>
      <c r="T34" s="7">
        <f t="shared" si="6"/>
        <v>33.622003692137845</v>
      </c>
      <c r="U34" s="7">
        <f t="shared" ref="U34:X34" si="7">U33/U32*100</f>
        <v>47.783594367919612</v>
      </c>
      <c r="V34" s="6">
        <f t="shared" si="7"/>
        <v>51.371977892598743</v>
      </c>
      <c r="W34" s="6">
        <f t="shared" si="7"/>
        <v>28.238257991173555</v>
      </c>
      <c r="X34" s="7">
        <f t="shared" si="7"/>
        <v>92.593963744063927</v>
      </c>
    </row>
    <row r="35" spans="1:28" x14ac:dyDescent="0.2">
      <c r="A35" s="7" t="s">
        <v>33</v>
      </c>
      <c r="B35" s="7">
        <f t="shared" ref="B35:T35" si="8">MAX(B3:B30)</f>
        <v>38</v>
      </c>
      <c r="C35" s="7">
        <f t="shared" si="8"/>
        <v>68</v>
      </c>
      <c r="D35" s="7">
        <f t="shared" si="8"/>
        <v>9264</v>
      </c>
      <c r="E35" s="7">
        <f t="shared" si="8"/>
        <v>10.4</v>
      </c>
      <c r="F35" s="7">
        <f t="shared" si="8"/>
        <v>253.3</v>
      </c>
      <c r="G35" s="6">
        <f t="shared" si="8"/>
        <v>902</v>
      </c>
      <c r="H35" s="6">
        <f t="shared" si="8"/>
        <v>97.7</v>
      </c>
      <c r="I35" s="6">
        <f t="shared" si="8"/>
        <v>111.7</v>
      </c>
      <c r="J35" s="6">
        <f t="shared" si="8"/>
        <v>24.2</v>
      </c>
      <c r="K35" s="6">
        <f t="shared" si="8"/>
        <v>11.8</v>
      </c>
      <c r="L35" s="6">
        <f t="shared" si="8"/>
        <v>25.8</v>
      </c>
      <c r="M35" s="6">
        <f t="shared" si="8"/>
        <v>30.5</v>
      </c>
      <c r="N35" s="6">
        <f t="shared" si="8"/>
        <v>32</v>
      </c>
      <c r="O35" s="6">
        <f t="shared" si="8"/>
        <v>789</v>
      </c>
      <c r="P35" s="7">
        <f t="shared" si="8"/>
        <v>53.8</v>
      </c>
      <c r="Q35" s="7">
        <f t="shared" si="8"/>
        <v>257</v>
      </c>
      <c r="R35" s="7">
        <f t="shared" si="8"/>
        <v>20.3</v>
      </c>
      <c r="S35" s="7">
        <f t="shared" si="8"/>
        <v>3.99</v>
      </c>
      <c r="T35" s="7">
        <f t="shared" si="8"/>
        <v>132</v>
      </c>
      <c r="U35" s="7">
        <f t="shared" ref="U35:X35" si="9">MAX(U3:U30)</f>
        <v>0.41</v>
      </c>
      <c r="V35" s="6">
        <f t="shared" si="9"/>
        <v>49.8</v>
      </c>
      <c r="W35" s="6">
        <f t="shared" si="9"/>
        <v>41.3</v>
      </c>
      <c r="X35" s="7">
        <f t="shared" si="9"/>
        <v>514</v>
      </c>
    </row>
    <row r="36" spans="1:28" x14ac:dyDescent="0.2">
      <c r="A36" s="7" t="s">
        <v>34</v>
      </c>
      <c r="B36" s="7">
        <f t="shared" ref="B36:T36" si="10">MIN(B3:B30)</f>
        <v>8</v>
      </c>
      <c r="C36" s="7">
        <f t="shared" si="10"/>
        <v>5.2</v>
      </c>
      <c r="D36" s="7">
        <f t="shared" si="10"/>
        <v>0</v>
      </c>
      <c r="E36" s="7">
        <f t="shared" si="10"/>
        <v>0.3</v>
      </c>
      <c r="F36" s="7">
        <f t="shared" si="10"/>
        <v>55.7</v>
      </c>
      <c r="G36" s="6">
        <f t="shared" si="10"/>
        <v>0</v>
      </c>
      <c r="H36" s="6">
        <f t="shared" si="10"/>
        <v>7.3</v>
      </c>
      <c r="I36" s="6">
        <f t="shared" si="10"/>
        <v>72.5</v>
      </c>
      <c r="J36" s="6">
        <f t="shared" si="10"/>
        <v>1.7</v>
      </c>
      <c r="K36" s="6">
        <f t="shared" si="10"/>
        <v>0.8</v>
      </c>
      <c r="L36" s="6">
        <f t="shared" si="10"/>
        <v>8</v>
      </c>
      <c r="M36" s="6">
        <f t="shared" si="10"/>
        <v>8.3000000000000007</v>
      </c>
      <c r="N36" s="6">
        <f t="shared" si="10"/>
        <v>-6</v>
      </c>
      <c r="O36" s="6">
        <f t="shared" si="10"/>
        <v>247</v>
      </c>
      <c r="P36" s="7">
        <f t="shared" si="10"/>
        <v>5</v>
      </c>
      <c r="Q36" s="7">
        <f t="shared" si="10"/>
        <v>0.1</v>
      </c>
      <c r="R36" s="7">
        <f t="shared" si="10"/>
        <v>0.25</v>
      </c>
      <c r="S36" s="7">
        <f t="shared" si="10"/>
        <v>1.76</v>
      </c>
      <c r="T36" s="7">
        <f t="shared" si="10"/>
        <v>29</v>
      </c>
      <c r="U36" s="7">
        <f t="shared" ref="U36:X36" si="11">MIN(U3:U30)</f>
        <v>0.05</v>
      </c>
      <c r="V36" s="6">
        <f t="shared" si="11"/>
        <v>7.2</v>
      </c>
      <c r="W36" s="6">
        <f t="shared" si="11"/>
        <v>14</v>
      </c>
      <c r="X36" s="7">
        <f t="shared" si="11"/>
        <v>9.64</v>
      </c>
    </row>
    <row r="42" spans="1:28" x14ac:dyDescent="0.2">
      <c r="B42" s="7" t="s">
        <v>35</v>
      </c>
      <c r="C42" s="7" t="s">
        <v>36</v>
      </c>
      <c r="D42" s="7" t="s">
        <v>135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7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53</v>
      </c>
      <c r="V42" s="6" t="s">
        <v>54</v>
      </c>
      <c r="W42" s="6" t="s">
        <v>55</v>
      </c>
      <c r="X42" s="7" t="s">
        <v>134</v>
      </c>
      <c r="Z42" s="7">
        <f>'ranking-standaryzacja'!AA41</f>
        <v>23</v>
      </c>
    </row>
    <row r="43" spans="1:28" x14ac:dyDescent="0.2">
      <c r="B43" s="7" t="e">
        <f>B1</f>
        <v>#REF!</v>
      </c>
      <c r="C43" s="7" t="e">
        <f t="shared" ref="C43:X43" si="12">C1</f>
        <v>#REF!</v>
      </c>
      <c r="D43" s="7" t="e">
        <f t="shared" si="12"/>
        <v>#REF!</v>
      </c>
      <c r="E43" s="7" t="e">
        <f t="shared" si="12"/>
        <v>#REF!</v>
      </c>
      <c r="F43" s="7" t="e">
        <f t="shared" si="12"/>
        <v>#REF!</v>
      </c>
      <c r="G43" s="6" t="e">
        <f t="shared" si="12"/>
        <v>#REF!</v>
      </c>
      <c r="H43" s="6" t="e">
        <f t="shared" si="12"/>
        <v>#REF!</v>
      </c>
      <c r="I43" s="6" t="e">
        <f t="shared" si="12"/>
        <v>#REF!</v>
      </c>
      <c r="J43" s="6" t="e">
        <f t="shared" si="12"/>
        <v>#REF!</v>
      </c>
      <c r="K43" s="6" t="e">
        <f t="shared" si="12"/>
        <v>#REF!</v>
      </c>
      <c r="L43" s="6" t="e">
        <f t="shared" si="12"/>
        <v>#REF!</v>
      </c>
      <c r="M43" s="6" t="e">
        <f t="shared" si="12"/>
        <v>#REF!</v>
      </c>
      <c r="N43" s="6" t="e">
        <f t="shared" si="12"/>
        <v>#REF!</v>
      </c>
      <c r="O43" s="6" t="e">
        <f t="shared" si="12"/>
        <v>#REF!</v>
      </c>
      <c r="P43" s="7" t="e">
        <f t="shared" si="12"/>
        <v>#REF!</v>
      </c>
      <c r="Q43" s="7" t="e">
        <f t="shared" si="12"/>
        <v>#REF!</v>
      </c>
      <c r="R43" s="7" t="e">
        <f t="shared" si="12"/>
        <v>#REF!</v>
      </c>
      <c r="S43" s="7" t="e">
        <f t="shared" si="12"/>
        <v>#REF!</v>
      </c>
      <c r="T43" s="7" t="e">
        <f t="shared" si="12"/>
        <v>#REF!</v>
      </c>
      <c r="U43" s="7" t="e">
        <f t="shared" si="12"/>
        <v>#REF!</v>
      </c>
      <c r="V43" s="6" t="e">
        <f t="shared" si="12"/>
        <v>#REF!</v>
      </c>
      <c r="W43" s="6" t="e">
        <f t="shared" si="12"/>
        <v>#REF!</v>
      </c>
      <c r="X43" s="7" t="e">
        <f t="shared" si="12"/>
        <v>#REF!</v>
      </c>
      <c r="Y43" s="7" t="s">
        <v>32</v>
      </c>
      <c r="Z43" s="7" t="s">
        <v>56</v>
      </c>
      <c r="AA43" s="7" t="s">
        <v>123</v>
      </c>
      <c r="AB43" s="7" t="s">
        <v>126</v>
      </c>
    </row>
    <row r="44" spans="1:28" x14ac:dyDescent="0.2">
      <c r="A44" s="7" t="str">
        <f>A3</f>
        <v>Austria</v>
      </c>
      <c r="B44" s="7">
        <f>(B3-$B$36)/($B$35-$B$36)</f>
        <v>0.23333333333333334</v>
      </c>
      <c r="C44" s="7">
        <f>(C3-$C$36)/($C$35-$C$36)</f>
        <v>0.59554140127388533</v>
      </c>
      <c r="D44" s="7">
        <f>(D3-$D$36)/($D$35-$D$36)</f>
        <v>9.0109024179620037E-2</v>
      </c>
      <c r="E44" s="7">
        <f>(E3-$E$36)/($E$35-$E$36)</f>
        <v>0.1386138613861386</v>
      </c>
      <c r="F44" s="7">
        <f>(F3-$F$36)/($F$35-$F$36)</f>
        <v>0.3830971659919028</v>
      </c>
      <c r="G44" s="6">
        <f>($G$35-G3)/($G$35-$G$36)</f>
        <v>0.59534368070953436</v>
      </c>
      <c r="H44" s="6">
        <f>($H$35-H3)/($H$35-$H$36)</f>
        <v>0.41150442477876109</v>
      </c>
      <c r="I44" s="6">
        <f>($I$35-I3)/($I$35-$I$36)</f>
        <v>0.71173469387755106</v>
      </c>
      <c r="J44" s="6">
        <f>($J$35-J3)/($J$35-$J$36)</f>
        <v>1</v>
      </c>
      <c r="K44" s="6">
        <f>($K$35-K3)/($K$35-$K$36)</f>
        <v>0.74545454545454559</v>
      </c>
      <c r="L44" s="6">
        <f>($L$35-L3)/($L$35-$L$36)</f>
        <v>0.4662921348314607</v>
      </c>
      <c r="M44" s="6">
        <f>($M$35-M3)/($M$35-$M$36)</f>
        <v>0.4684684684684684</v>
      </c>
      <c r="N44" s="6">
        <f>($N$35-N3)/($N$35-$N$36)</f>
        <v>0.78947368421052633</v>
      </c>
      <c r="O44" s="6">
        <f>($O$35-O3)/($O$35-$O$36)</f>
        <v>0.42250922509225092</v>
      </c>
      <c r="P44" s="7">
        <f>(P3-$P$36)/($P$35-$P$36)</f>
        <v>0.56967213114754101</v>
      </c>
      <c r="Q44" s="7">
        <f>(Q3-$Q$36)/($Q$35-$Q$36)</f>
        <v>0.11132736473335929</v>
      </c>
      <c r="R44" s="7">
        <f>(R3-$R$36)/($R$35-$R$36)</f>
        <v>1</v>
      </c>
      <c r="S44" s="7">
        <f>(S3-$S$36)/($S$35-$S$36)</f>
        <v>0.27802690582959633</v>
      </c>
      <c r="T44" s="7">
        <f>(T3-$T$36)/($T$35-$T$36)</f>
        <v>0.73786407766990292</v>
      </c>
      <c r="U44" s="7">
        <f>(U3-$U$36)/($U$35-$U$36)</f>
        <v>0.25000000000000006</v>
      </c>
      <c r="V44" s="6">
        <f>($V$35-V3)/($V$35-$V$36)</f>
        <v>0.92018779342723012</v>
      </c>
      <c r="W44" s="6">
        <f>($W$35-W3)/($W$35-$W$36)</f>
        <v>0.8424908424908425</v>
      </c>
      <c r="X44" s="7">
        <f>(X3-$X$36)/($X$35-$X$36)</f>
        <v>0.29494805297803156</v>
      </c>
      <c r="Y44" s="7">
        <f>SUM(B44:X44)</f>
        <v>12.055992811864483</v>
      </c>
      <c r="Z44" s="7">
        <f>Y44/$Z$42</f>
        <v>0.52417360051584705</v>
      </c>
      <c r="AA44" s="7">
        <f>Z44-$Z$73</f>
        <v>0.17694490338534935</v>
      </c>
      <c r="AB44" s="7">
        <f>AA44/$AA$74</f>
        <v>0.69592153221360387</v>
      </c>
    </row>
    <row r="45" spans="1:28" x14ac:dyDescent="0.2">
      <c r="A45" s="7" t="str">
        <f t="shared" ref="A45:A71" si="13">A4</f>
        <v>Belgia</v>
      </c>
      <c r="B45" s="7">
        <f t="shared" ref="B45:B70" si="14">(B4-$B$36)/($B$35-$B$36)</f>
        <v>0.16666666666666666</v>
      </c>
      <c r="C45" s="7">
        <f t="shared" ref="C45:C70" si="15">(C4-$C$36)/($C$35-$C$36)</f>
        <v>0.31050955414012738</v>
      </c>
      <c r="D45" s="7">
        <f t="shared" ref="D45:D70" si="16">(D4-$D$36)/($D$35-$D$36)</f>
        <v>5.1727115716753026E-3</v>
      </c>
      <c r="E45" s="7">
        <f t="shared" ref="E45:E70" si="17">(E4-$E$36)/($E$35-$E$36)</f>
        <v>0.11881188118811881</v>
      </c>
      <c r="F45" s="7">
        <f t="shared" ref="F45:F70" si="18">(F4-$F$36)/($F$35-$F$36)</f>
        <v>0.37348178137651816</v>
      </c>
      <c r="G45" s="6">
        <f t="shared" ref="G45:G70" si="19">($G$35-G4)/($G$35-$G$36)</f>
        <v>0.74305775525287709</v>
      </c>
      <c r="H45" s="6">
        <f t="shared" ref="H45:H70" si="20">($H$35-H4)/($H$35-$H$36)</f>
        <v>0.14823008849557529</v>
      </c>
      <c r="I45" s="6">
        <f t="shared" ref="I45:I70" si="21">($I$35-I4)/($I$35-$I$36)</f>
        <v>0.58418367346938782</v>
      </c>
      <c r="J45" s="6">
        <f t="shared" ref="J45:J70" si="22">($J$35-J4)/($J$35-$J$36)</f>
        <v>0.90666666666666662</v>
      </c>
      <c r="K45" s="6">
        <f t="shared" ref="K45:K70" si="23">($K$35-K4)/($K$35-$K$36)</f>
        <v>0.77272727272727271</v>
      </c>
      <c r="L45" s="6">
        <f t="shared" ref="L45:L70" si="24">($L$35-L4)/($L$35-$L$36)</f>
        <v>0.43820224719101125</v>
      </c>
      <c r="M45" s="6">
        <f t="shared" ref="M45:M70" si="25">($M$35-M4)/($M$35-$M$36)</f>
        <v>0.79279279279279291</v>
      </c>
      <c r="N45" s="6">
        <f t="shared" ref="N45:N70" si="26">($N$35-N4)/($N$35-$N$36)</f>
        <v>0.71052631578947367</v>
      </c>
      <c r="O45" s="6">
        <f t="shared" ref="O45:O70" si="27">($O$35-O4)/($O$35-$O$36)</f>
        <v>0.69557195571955721</v>
      </c>
      <c r="P45" s="7">
        <f t="shared" ref="P45:P70" si="28">(P4-$P$36)/($P$35-$P$36)</f>
        <v>5.9426229508196732E-2</v>
      </c>
      <c r="Q45" s="7">
        <f t="shared" ref="Q45:Q70" si="29">(Q4-$Q$36)/($Q$35-$Q$36)</f>
        <v>4.6710782405605299E-2</v>
      </c>
      <c r="R45" s="7">
        <f t="shared" ref="R45:R70" si="30">(R4-$R$36)/($R$35-$R$36)</f>
        <v>0.2453865336658354</v>
      </c>
      <c r="S45" s="7">
        <f t="shared" ref="S45:S70" si="31">(S4-$S$36)/($S$35-$S$36)</f>
        <v>0.15695067264573981</v>
      </c>
      <c r="T45" s="7">
        <f t="shared" ref="T45:T70" si="32">(T4-$T$36)/($T$35-$T$36)</f>
        <v>0.59223300970873782</v>
      </c>
      <c r="U45" s="7">
        <f t="shared" ref="U45:U70" si="33">(U4-$U$36)/($U$35-$U$36)</f>
        <v>0.5</v>
      </c>
      <c r="V45" s="6">
        <f t="shared" ref="V45:V70" si="34">($V$35-V4)/($V$35-$V$36)</f>
        <v>0.65023474178403751</v>
      </c>
      <c r="W45" s="6">
        <f t="shared" ref="W45:W70" si="35">($W$35-W4)/($W$35-$W$36)</f>
        <v>0.73992673992673985</v>
      </c>
      <c r="X45" s="7">
        <f t="shared" ref="X45:X70" si="36">(X4-$X$36)/($X$35-$X$36)</f>
        <v>0.14267586644460303</v>
      </c>
      <c r="Y45" s="7">
        <f t="shared" ref="Y45:Y71" si="37">SUM(B45:X45)</f>
        <v>9.9001459391372162</v>
      </c>
      <c r="Z45" s="7">
        <f t="shared" ref="Z45:Z71" si="38">Y45/$Z$42</f>
        <v>0.43044112778857463</v>
      </c>
      <c r="AA45" s="7">
        <f t="shared" ref="AA45:AA71" si="39">Z45-$Z$73</f>
        <v>8.321243065807693E-2</v>
      </c>
      <c r="AB45" s="7">
        <f t="shared" ref="AB45:AB71" si="40">AA45/$AA$74</f>
        <v>0.32727318580446846</v>
      </c>
    </row>
    <row r="46" spans="1:28" x14ac:dyDescent="0.2">
      <c r="A46" s="7" t="str">
        <f t="shared" si="13"/>
        <v>Bułgaria</v>
      </c>
      <c r="B46" s="7">
        <f t="shared" si="14"/>
        <v>0.8666666666666667</v>
      </c>
      <c r="C46" s="7">
        <f t="shared" si="15"/>
        <v>0.57165605095541405</v>
      </c>
      <c r="D46" s="7">
        <f t="shared" si="16"/>
        <v>6.2392055267702938E-2</v>
      </c>
      <c r="E46" s="7">
        <f t="shared" si="17"/>
        <v>6.9306930693069299E-2</v>
      </c>
      <c r="F46" s="7">
        <f t="shared" si="18"/>
        <v>0.28238866396761131</v>
      </c>
      <c r="G46" s="6">
        <f t="shared" si="19"/>
        <v>0.97339246119733924</v>
      </c>
      <c r="H46" s="6">
        <f t="shared" si="20"/>
        <v>0.68915929203539827</v>
      </c>
      <c r="I46" s="6">
        <f t="shared" si="21"/>
        <v>0</v>
      </c>
      <c r="J46" s="6">
        <f t="shared" si="22"/>
        <v>0.19555555555555548</v>
      </c>
      <c r="K46" s="6">
        <f t="shared" si="23"/>
        <v>0.43636363636363645</v>
      </c>
      <c r="L46" s="6">
        <f t="shared" si="24"/>
        <v>0.9044943820224719</v>
      </c>
      <c r="M46" s="6">
        <f t="shared" si="25"/>
        <v>0.4144144144144144</v>
      </c>
      <c r="N46" s="6">
        <f t="shared" si="26"/>
        <v>1</v>
      </c>
      <c r="O46" s="6">
        <f t="shared" si="27"/>
        <v>0.68265682656826565</v>
      </c>
      <c r="P46" s="7">
        <f t="shared" si="28"/>
        <v>0.27049180327868855</v>
      </c>
      <c r="Q46" s="7">
        <f t="shared" si="29"/>
        <v>0.14986376021798367</v>
      </c>
      <c r="R46" s="7">
        <f t="shared" si="30"/>
        <v>0.1057356608478803</v>
      </c>
      <c r="S46" s="7">
        <f t="shared" si="31"/>
        <v>0.51569506726457393</v>
      </c>
      <c r="T46" s="7">
        <f t="shared" si="32"/>
        <v>0</v>
      </c>
      <c r="U46" s="7">
        <f t="shared" si="33"/>
        <v>0.41666666666666674</v>
      </c>
      <c r="V46" s="6">
        <f t="shared" si="34"/>
        <v>0.6619718309859155</v>
      </c>
      <c r="W46" s="6">
        <f t="shared" si="35"/>
        <v>0</v>
      </c>
      <c r="X46" s="7">
        <f t="shared" si="36"/>
        <v>5.2065984614164479E-2</v>
      </c>
      <c r="Y46" s="7">
        <f t="shared" si="37"/>
        <v>9.3209377095834203</v>
      </c>
      <c r="Z46" s="7">
        <f t="shared" si="38"/>
        <v>0.40525816128623565</v>
      </c>
      <c r="AA46" s="7">
        <f t="shared" si="39"/>
        <v>5.8029464155737953E-2</v>
      </c>
      <c r="AB46" s="7">
        <f t="shared" si="40"/>
        <v>0.22822897317843438</v>
      </c>
    </row>
    <row r="47" spans="1:28" x14ac:dyDescent="0.2">
      <c r="A47" s="7" t="str">
        <f t="shared" si="13"/>
        <v>Chorwacja</v>
      </c>
      <c r="B47" s="7">
        <f t="shared" si="14"/>
        <v>0.96666666666666667</v>
      </c>
      <c r="C47" s="7">
        <f t="shared" si="15"/>
        <v>0.64490445859872614</v>
      </c>
      <c r="D47" s="7">
        <f t="shared" si="16"/>
        <v>3.4542314335060449E-2</v>
      </c>
      <c r="E47" s="7">
        <f t="shared" si="17"/>
        <v>7.9207920792079209E-2</v>
      </c>
      <c r="F47" s="7">
        <f t="shared" si="18"/>
        <v>0.24443319838056676</v>
      </c>
      <c r="G47" s="6">
        <f t="shared" si="19"/>
        <v>0.4490022172949002</v>
      </c>
      <c r="H47" s="6">
        <f t="shared" si="20"/>
        <v>0.54646017699115046</v>
      </c>
      <c r="I47" s="6">
        <f t="shared" si="21"/>
        <v>0.55102040816326547</v>
      </c>
      <c r="J47" s="6">
        <f t="shared" si="22"/>
        <v>0.91555555555555546</v>
      </c>
      <c r="K47" s="6">
        <f t="shared" si="23"/>
        <v>0.50000000000000011</v>
      </c>
      <c r="L47" s="6">
        <f t="shared" si="24"/>
        <v>0.9831460674157303</v>
      </c>
      <c r="M47" s="6">
        <f t="shared" si="25"/>
        <v>0.93693693693693703</v>
      </c>
      <c r="N47" s="6">
        <f t="shared" si="26"/>
        <v>0.73684210526315785</v>
      </c>
      <c r="O47" s="6">
        <f t="shared" si="27"/>
        <v>0.73062730627306272</v>
      </c>
      <c r="P47" s="7">
        <f t="shared" si="28"/>
        <v>0.49180327868852464</v>
      </c>
      <c r="Q47" s="7">
        <f t="shared" si="29"/>
        <v>0.13623978201634879</v>
      </c>
      <c r="R47" s="7">
        <f t="shared" si="30"/>
        <v>0.23391521197007484</v>
      </c>
      <c r="S47" s="7">
        <f t="shared" si="31"/>
        <v>0.72645739910313878</v>
      </c>
      <c r="T47" s="7">
        <f t="shared" si="32"/>
        <v>0.31067961165048541</v>
      </c>
      <c r="U47" s="7">
        <f t="shared" si="33"/>
        <v>0.44444444444444442</v>
      </c>
      <c r="V47" s="6">
        <f t="shared" si="34"/>
        <v>0.17605633802816903</v>
      </c>
      <c r="W47" s="6">
        <f t="shared" si="35"/>
        <v>0.4468864468864468</v>
      </c>
      <c r="X47" s="7">
        <f t="shared" si="36"/>
        <v>7.6056784836228089E-2</v>
      </c>
      <c r="Y47" s="7">
        <f t="shared" si="37"/>
        <v>11.361884630290717</v>
      </c>
      <c r="Z47" s="7">
        <f t="shared" si="38"/>
        <v>0.49399498392568336</v>
      </c>
      <c r="AA47" s="7">
        <f t="shared" si="39"/>
        <v>0.14676628679518566</v>
      </c>
      <c r="AB47" s="7">
        <f t="shared" si="40"/>
        <v>0.57722950607609091</v>
      </c>
    </row>
    <row r="48" spans="1:28" x14ac:dyDescent="0.2">
      <c r="A48" s="7" t="str">
        <f t="shared" si="13"/>
        <v>Cypr</v>
      </c>
      <c r="B48" s="7">
        <f t="shared" si="14"/>
        <v>0.7</v>
      </c>
      <c r="C48" s="7">
        <f t="shared" si="15"/>
        <v>0.28025477707006374</v>
      </c>
      <c r="D48" s="7">
        <f t="shared" si="16"/>
        <v>2.8508203799654575E-3</v>
      </c>
      <c r="E48" s="7">
        <f t="shared" si="17"/>
        <v>1.9801980198019802E-2</v>
      </c>
      <c r="F48" s="7">
        <f t="shared" si="18"/>
        <v>0.60070850202429149</v>
      </c>
      <c r="G48" s="6">
        <f t="shared" si="19"/>
        <v>0.78713968957871394</v>
      </c>
      <c r="H48" s="6">
        <f t="shared" si="20"/>
        <v>0</v>
      </c>
      <c r="I48" s="6">
        <f t="shared" si="21"/>
        <v>0.25765306122449</v>
      </c>
      <c r="J48" s="6">
        <f t="shared" si="22"/>
        <v>0.38666666666666666</v>
      </c>
      <c r="K48" s="6">
        <f t="shared" si="23"/>
        <v>0.89090909090909098</v>
      </c>
      <c r="L48" s="6">
        <f t="shared" si="24"/>
        <v>0.48314606741573041</v>
      </c>
      <c r="M48" s="6">
        <f t="shared" si="25"/>
        <v>0.73423423423423428</v>
      </c>
      <c r="N48" s="6">
        <f t="shared" si="26"/>
        <v>0</v>
      </c>
      <c r="O48" s="6">
        <f t="shared" si="27"/>
        <v>0.27859778597785978</v>
      </c>
      <c r="P48" s="7">
        <f t="shared" si="28"/>
        <v>9.0163934426229525E-2</v>
      </c>
      <c r="Q48" s="7">
        <f t="shared" si="29"/>
        <v>1</v>
      </c>
      <c r="R48" s="7">
        <f t="shared" si="30"/>
        <v>0.17306733167082294</v>
      </c>
      <c r="S48" s="7">
        <f t="shared" si="31"/>
        <v>0.53811659192825101</v>
      </c>
      <c r="T48" s="7">
        <f t="shared" si="32"/>
        <v>0.13592233009708737</v>
      </c>
      <c r="U48" s="7">
        <f t="shared" si="33"/>
        <v>2.7777777777777766E-2</v>
      </c>
      <c r="V48" s="6">
        <f t="shared" si="34"/>
        <v>0.39906103286384981</v>
      </c>
      <c r="W48" s="6">
        <f t="shared" si="35"/>
        <v>0.45421245421245421</v>
      </c>
      <c r="X48" s="7">
        <f t="shared" si="36"/>
        <v>0.26818844939778896</v>
      </c>
      <c r="Y48" s="7">
        <f t="shared" si="37"/>
        <v>8.5084725780533876</v>
      </c>
      <c r="Z48" s="7">
        <f t="shared" si="38"/>
        <v>0.36993359035014728</v>
      </c>
      <c r="AA48" s="7">
        <f t="shared" si="39"/>
        <v>2.270489321964958E-2</v>
      </c>
      <c r="AB48" s="7">
        <f t="shared" si="40"/>
        <v>8.9297989237666145E-2</v>
      </c>
    </row>
    <row r="49" spans="1:28" x14ac:dyDescent="0.2">
      <c r="A49" s="7" t="str">
        <f t="shared" si="13"/>
        <v>Czechy</v>
      </c>
      <c r="B49" s="7">
        <f t="shared" si="14"/>
        <v>0.2</v>
      </c>
      <c r="C49" s="7">
        <f t="shared" si="15"/>
        <v>0.51433121019108274</v>
      </c>
      <c r="D49" s="7">
        <f t="shared" si="16"/>
        <v>8.1131260794473234E-2</v>
      </c>
      <c r="E49" s="7">
        <f t="shared" si="17"/>
        <v>0.1089108910891089</v>
      </c>
      <c r="F49" s="7">
        <f t="shared" si="18"/>
        <v>0.52682186234817807</v>
      </c>
      <c r="G49" s="6">
        <f t="shared" si="19"/>
        <v>0.99002217294900219</v>
      </c>
      <c r="H49" s="6">
        <f t="shared" si="20"/>
        <v>0.7256637168141592</v>
      </c>
      <c r="I49" s="6">
        <f t="shared" si="21"/>
        <v>0.8265306122448981</v>
      </c>
      <c r="J49" s="6">
        <f t="shared" si="22"/>
        <v>0.55555555555555558</v>
      </c>
      <c r="K49" s="6">
        <f t="shared" si="23"/>
        <v>0.77272727272727271</v>
      </c>
      <c r="L49" s="6">
        <f t="shared" si="24"/>
        <v>0.6685393258426966</v>
      </c>
      <c r="M49" s="6">
        <f t="shared" si="25"/>
        <v>0.65765765765765771</v>
      </c>
      <c r="N49" s="6">
        <f t="shared" si="26"/>
        <v>0.86842105263157898</v>
      </c>
      <c r="O49" s="6">
        <f t="shared" si="27"/>
        <v>0.87269372693726932</v>
      </c>
      <c r="P49" s="7">
        <f t="shared" si="28"/>
        <v>0.20491803278688525</v>
      </c>
      <c r="Q49" s="7">
        <f t="shared" si="29"/>
        <v>3.2308291163876998E-2</v>
      </c>
      <c r="R49" s="7">
        <f t="shared" si="30"/>
        <v>0.66982543640897751</v>
      </c>
      <c r="S49" s="7">
        <f t="shared" si="31"/>
        <v>0.13901345291479811</v>
      </c>
      <c r="T49" s="7">
        <f t="shared" si="32"/>
        <v>0.56310679611650483</v>
      </c>
      <c r="U49" s="7">
        <f t="shared" si="33"/>
        <v>0.94444444444444453</v>
      </c>
      <c r="V49" s="6">
        <f t="shared" si="34"/>
        <v>0.87323943661971837</v>
      </c>
      <c r="W49" s="6">
        <f t="shared" si="35"/>
        <v>1</v>
      </c>
      <c r="X49" s="7">
        <f t="shared" si="36"/>
        <v>0.21881195971131731</v>
      </c>
      <c r="Y49" s="7">
        <f t="shared" si="37"/>
        <v>13.014674167949456</v>
      </c>
      <c r="Z49" s="7">
        <f t="shared" si="38"/>
        <v>0.56585539860649814</v>
      </c>
      <c r="AA49" s="7">
        <f t="shared" si="39"/>
        <v>0.21862670147600044</v>
      </c>
      <c r="AB49" s="7">
        <f t="shared" si="40"/>
        <v>0.85985539093284691</v>
      </c>
    </row>
    <row r="50" spans="1:28" x14ac:dyDescent="0.2">
      <c r="A50" s="7" t="str">
        <f t="shared" si="13"/>
        <v>Dania</v>
      </c>
      <c r="B50" s="7">
        <f t="shared" si="14"/>
        <v>0</v>
      </c>
      <c r="C50" s="7">
        <f t="shared" si="15"/>
        <v>0.21019108280254778</v>
      </c>
      <c r="D50" s="7">
        <f t="shared" si="16"/>
        <v>1.3353842832469775E-2</v>
      </c>
      <c r="E50" s="7">
        <f t="shared" si="17"/>
        <v>0.11881188118811881</v>
      </c>
      <c r="F50" s="7">
        <f t="shared" si="18"/>
        <v>0.33906882591093113</v>
      </c>
      <c r="G50" s="6">
        <f t="shared" si="19"/>
        <v>0.74305775525287709</v>
      </c>
      <c r="H50" s="6">
        <f t="shared" si="20"/>
        <v>0.93252212389380518</v>
      </c>
      <c r="I50" s="6">
        <f t="shared" si="21"/>
        <v>0.91581632653061229</v>
      </c>
      <c r="J50" s="6">
        <f t="shared" si="22"/>
        <v>0.99111111111111116</v>
      </c>
      <c r="K50" s="6">
        <f t="shared" si="23"/>
        <v>0.59090909090909094</v>
      </c>
      <c r="L50" s="6">
        <f t="shared" si="24"/>
        <v>0.52247191011235961</v>
      </c>
      <c r="M50" s="6">
        <f t="shared" si="25"/>
        <v>0.36486486486486491</v>
      </c>
      <c r="N50" s="6">
        <f t="shared" si="26"/>
        <v>0.65789473684210531</v>
      </c>
      <c r="O50" s="6">
        <f t="shared" si="27"/>
        <v>0</v>
      </c>
      <c r="P50" s="7">
        <f t="shared" si="28"/>
        <v>0.53278688524590168</v>
      </c>
      <c r="Q50" s="7">
        <f t="shared" si="29"/>
        <v>1.6348773841961855E-2</v>
      </c>
      <c r="R50" s="7">
        <f t="shared" si="30"/>
        <v>0.30324189526184536</v>
      </c>
      <c r="S50" s="7">
        <f t="shared" si="31"/>
        <v>1</v>
      </c>
      <c r="T50" s="7">
        <f t="shared" si="32"/>
        <v>0.99029126213592233</v>
      </c>
      <c r="U50" s="7">
        <f t="shared" si="33"/>
        <v>5.5555555555555566E-2</v>
      </c>
      <c r="V50" s="6">
        <f t="shared" si="34"/>
        <v>0.91549295774647899</v>
      </c>
      <c r="W50" s="6">
        <f t="shared" si="35"/>
        <v>0.86446886446886451</v>
      </c>
      <c r="X50" s="7">
        <f t="shared" si="36"/>
        <v>0.13137441510032516</v>
      </c>
      <c r="Y50" s="7">
        <f t="shared" si="37"/>
        <v>11.209634161607749</v>
      </c>
      <c r="Z50" s="7">
        <f t="shared" si="38"/>
        <v>0.4873753983307717</v>
      </c>
      <c r="AA50" s="7">
        <f t="shared" si="39"/>
        <v>0.140146701200274</v>
      </c>
      <c r="AB50" s="7">
        <f t="shared" si="40"/>
        <v>0.55119477966299069</v>
      </c>
    </row>
    <row r="51" spans="1:28" x14ac:dyDescent="0.2">
      <c r="A51" s="7" t="str">
        <f t="shared" si="13"/>
        <v>Estonia</v>
      </c>
      <c r="B51" s="7">
        <f t="shared" si="14"/>
        <v>0.33333333333333331</v>
      </c>
      <c r="C51" s="7">
        <f t="shared" si="15"/>
        <v>0.82484076433121023</v>
      </c>
      <c r="D51" s="7">
        <f t="shared" si="16"/>
        <v>5.9798143350604495E-2</v>
      </c>
      <c r="E51" s="7">
        <f t="shared" si="17"/>
        <v>0.44554455445544555</v>
      </c>
      <c r="F51" s="7">
        <f t="shared" si="18"/>
        <v>0.24645748987854249</v>
      </c>
      <c r="G51" s="6">
        <f t="shared" si="19"/>
        <v>0.7217294900221729</v>
      </c>
      <c r="H51" s="6">
        <f t="shared" si="20"/>
        <v>1</v>
      </c>
      <c r="I51" s="6">
        <f t="shared" si="21"/>
        <v>0.71428571428571419</v>
      </c>
      <c r="J51" s="6">
        <f t="shared" si="22"/>
        <v>0</v>
      </c>
      <c r="K51" s="6">
        <f t="shared" si="23"/>
        <v>0.10909090909090918</v>
      </c>
      <c r="L51" s="6">
        <f t="shared" si="24"/>
        <v>0.92134831460674149</v>
      </c>
      <c r="M51" s="6">
        <f t="shared" si="25"/>
        <v>0.13513513513513514</v>
      </c>
      <c r="N51" s="6">
        <f t="shared" si="26"/>
        <v>0.99415204678362579</v>
      </c>
      <c r="O51" s="6">
        <f t="shared" si="27"/>
        <v>0.79335793357933582</v>
      </c>
      <c r="P51" s="7">
        <f t="shared" si="28"/>
        <v>0.48360655737704922</v>
      </c>
      <c r="Q51" s="7">
        <f t="shared" si="29"/>
        <v>5.0603347606072407E-2</v>
      </c>
      <c r="R51" s="7">
        <f t="shared" si="30"/>
        <v>0.76957605985037403</v>
      </c>
      <c r="S51" s="7">
        <f t="shared" si="31"/>
        <v>0.45291479820627795</v>
      </c>
      <c r="T51" s="7">
        <f t="shared" si="32"/>
        <v>0.29126213592233008</v>
      </c>
      <c r="U51" s="7">
        <f t="shared" si="33"/>
        <v>0.30555555555555558</v>
      </c>
      <c r="V51" s="6">
        <f t="shared" si="34"/>
        <v>0.86150234741784038</v>
      </c>
      <c r="W51" s="6">
        <f t="shared" si="35"/>
        <v>0.62637362637362637</v>
      </c>
      <c r="X51" s="7">
        <f t="shared" si="36"/>
        <v>4.1755888650963593E-2</v>
      </c>
      <c r="Y51" s="7">
        <f t="shared" si="37"/>
        <v>11.18222414581286</v>
      </c>
      <c r="Z51" s="7">
        <f t="shared" si="38"/>
        <v>0.48618365851360262</v>
      </c>
      <c r="AA51" s="7">
        <f t="shared" si="39"/>
        <v>0.13895496138310492</v>
      </c>
      <c r="AB51" s="7">
        <f t="shared" si="40"/>
        <v>0.54650768563712826</v>
      </c>
    </row>
    <row r="52" spans="1:28" x14ac:dyDescent="0.2">
      <c r="A52" s="7" t="str">
        <f t="shared" si="13"/>
        <v>Finlandia</v>
      </c>
      <c r="B52" s="7">
        <f t="shared" si="14"/>
        <v>0.2</v>
      </c>
      <c r="C52" s="7">
        <f t="shared" si="15"/>
        <v>1</v>
      </c>
      <c r="D52" s="7">
        <f t="shared" si="16"/>
        <v>0.46707685664939552</v>
      </c>
      <c r="E52" s="7">
        <f t="shared" si="17"/>
        <v>0.96039603960396036</v>
      </c>
      <c r="F52" s="7">
        <f t="shared" si="18"/>
        <v>0.34210526315789469</v>
      </c>
      <c r="G52" s="6">
        <f t="shared" si="19"/>
        <v>0.74305775525287709</v>
      </c>
      <c r="H52" s="6">
        <f t="shared" si="20"/>
        <v>0.55641592920353988</v>
      </c>
      <c r="I52" s="6">
        <f t="shared" si="21"/>
        <v>0.96173469387755106</v>
      </c>
      <c r="J52" s="6">
        <f t="shared" si="22"/>
        <v>0.73333333333333328</v>
      </c>
      <c r="K52" s="6">
        <f t="shared" si="23"/>
        <v>0.53636363636363638</v>
      </c>
      <c r="L52" s="6">
        <f t="shared" si="24"/>
        <v>0.7921348314606742</v>
      </c>
      <c r="M52" s="6">
        <f t="shared" si="25"/>
        <v>0</v>
      </c>
      <c r="N52" s="6">
        <f t="shared" si="26"/>
        <v>0.73684210526315785</v>
      </c>
      <c r="O52" s="6">
        <f t="shared" si="27"/>
        <v>0.53321033210332103</v>
      </c>
      <c r="P52" s="7">
        <f t="shared" si="28"/>
        <v>0.7008196721311476</v>
      </c>
      <c r="Q52" s="7">
        <f t="shared" si="29"/>
        <v>0.26274815103152982</v>
      </c>
      <c r="R52" s="7">
        <f t="shared" si="30"/>
        <v>0.48179551122194514</v>
      </c>
      <c r="S52" s="7">
        <f t="shared" si="31"/>
        <v>0.52017937219730925</v>
      </c>
      <c r="T52" s="7">
        <f t="shared" si="32"/>
        <v>0.99029126213592233</v>
      </c>
      <c r="U52" s="7">
        <f t="shared" si="33"/>
        <v>0.52777777777777779</v>
      </c>
      <c r="V52" s="6">
        <f t="shared" si="34"/>
        <v>0.64319248826291087</v>
      </c>
      <c r="W52" s="6">
        <f t="shared" si="35"/>
        <v>0.89743589743589736</v>
      </c>
      <c r="X52" s="7">
        <f t="shared" si="36"/>
        <v>0.2439923863906733</v>
      </c>
      <c r="Y52" s="7">
        <f t="shared" si="37"/>
        <v>13.830903294854457</v>
      </c>
      <c r="Z52" s="7">
        <f t="shared" si="38"/>
        <v>0.60134362151541121</v>
      </c>
      <c r="AA52" s="7">
        <f t="shared" si="39"/>
        <v>0.25411492438491351</v>
      </c>
      <c r="AB52" s="7">
        <f t="shared" si="40"/>
        <v>0.99943001551823951</v>
      </c>
    </row>
    <row r="53" spans="1:28" x14ac:dyDescent="0.2">
      <c r="A53" s="7" t="str">
        <f t="shared" si="13"/>
        <v>Francja</v>
      </c>
      <c r="B53" s="7">
        <f t="shared" si="14"/>
        <v>0.16666666666666666</v>
      </c>
      <c r="C53" s="7">
        <f t="shared" si="15"/>
        <v>0.39649681528662428</v>
      </c>
      <c r="D53" s="7">
        <f t="shared" si="16"/>
        <v>0.66709736614853188</v>
      </c>
      <c r="E53" s="7">
        <f t="shared" si="17"/>
        <v>0.1089108910891089</v>
      </c>
      <c r="F53" s="7">
        <f t="shared" si="18"/>
        <v>0.43876518218623478</v>
      </c>
      <c r="G53" s="6">
        <f t="shared" si="19"/>
        <v>0</v>
      </c>
      <c r="H53" s="6">
        <f t="shared" si="20"/>
        <v>0.5752212389380531</v>
      </c>
      <c r="I53" s="6">
        <f t="shared" si="21"/>
        <v>0.73469387755102034</v>
      </c>
      <c r="J53" s="6">
        <f t="shared" si="22"/>
        <v>0.97333333333333327</v>
      </c>
      <c r="K53" s="6">
        <f t="shared" si="23"/>
        <v>0.70909090909090911</v>
      </c>
      <c r="L53" s="6">
        <f t="shared" si="24"/>
        <v>0.52808988764044951</v>
      </c>
      <c r="M53" s="6">
        <f t="shared" si="25"/>
        <v>0.87387387387387383</v>
      </c>
      <c r="N53" s="6">
        <f t="shared" si="26"/>
        <v>0.84210526315789469</v>
      </c>
      <c r="O53" s="6">
        <f t="shared" si="27"/>
        <v>0.50184501845018448</v>
      </c>
      <c r="P53" s="7">
        <f t="shared" si="28"/>
        <v>0.20696721311475411</v>
      </c>
      <c r="Q53" s="7">
        <f t="shared" si="29"/>
        <v>0.57843518878941225</v>
      </c>
      <c r="R53" s="7">
        <f t="shared" si="30"/>
        <v>0.2139650872817955</v>
      </c>
      <c r="S53" s="7">
        <f t="shared" si="31"/>
        <v>0.17488789237668154</v>
      </c>
      <c r="T53" s="7">
        <f t="shared" si="32"/>
        <v>0.81553398058252424</v>
      </c>
      <c r="U53" s="7">
        <f t="shared" si="33"/>
        <v>0.66666666666666663</v>
      </c>
      <c r="V53" s="6">
        <f t="shared" si="34"/>
        <v>0.58920187793427237</v>
      </c>
      <c r="W53" s="6">
        <f t="shared" si="35"/>
        <v>0.86446886446886451</v>
      </c>
      <c r="X53" s="7">
        <f t="shared" si="36"/>
        <v>0.85526211436275679</v>
      </c>
      <c r="Y53" s="7">
        <f t="shared" si="37"/>
        <v>12.481579208990611</v>
      </c>
      <c r="Z53" s="7">
        <f t="shared" si="38"/>
        <v>0.5426773569126353</v>
      </c>
      <c r="AA53" s="7">
        <f t="shared" si="39"/>
        <v>0.1954486597821376</v>
      </c>
      <c r="AB53" s="7">
        <f t="shared" si="40"/>
        <v>0.76869651616053547</v>
      </c>
    </row>
    <row r="54" spans="1:28" x14ac:dyDescent="0.2">
      <c r="A54" s="7" t="str">
        <f t="shared" si="13"/>
        <v>Grecja</v>
      </c>
      <c r="B54" s="7">
        <f t="shared" si="14"/>
        <v>0.6333333333333333</v>
      </c>
      <c r="C54" s="7">
        <f t="shared" si="15"/>
        <v>0.42515923566878983</v>
      </c>
      <c r="D54" s="7">
        <f t="shared" si="16"/>
        <v>2.126511226252159E-2</v>
      </c>
      <c r="E54" s="7">
        <f t="shared" si="17"/>
        <v>8.9108910891089105E-2</v>
      </c>
      <c r="F54" s="7">
        <f t="shared" si="18"/>
        <v>0.29959514170040485</v>
      </c>
      <c r="G54" s="6">
        <f t="shared" si="19"/>
        <v>0.73946784922394682</v>
      </c>
      <c r="H54" s="6">
        <f t="shared" si="20"/>
        <v>0.28761061946902655</v>
      </c>
      <c r="I54" s="6">
        <f t="shared" si="21"/>
        <v>0.68112244897959184</v>
      </c>
      <c r="J54" s="6">
        <f t="shared" si="22"/>
        <v>0.5822222222222222</v>
      </c>
      <c r="K54" s="6">
        <f t="shared" si="23"/>
        <v>0.53636363636363638</v>
      </c>
      <c r="L54" s="6">
        <f t="shared" si="24"/>
        <v>0.37078651685393266</v>
      </c>
      <c r="M54" s="6">
        <f t="shared" si="25"/>
        <v>0.83333333333333337</v>
      </c>
      <c r="N54" s="6">
        <f t="shared" si="26"/>
        <v>0.84210526315789469</v>
      </c>
      <c r="O54" s="6">
        <f t="shared" si="27"/>
        <v>0.55535055350553508</v>
      </c>
      <c r="P54" s="7">
        <f t="shared" si="28"/>
        <v>0.21106557377049184</v>
      </c>
      <c r="Q54" s="7">
        <f t="shared" si="29"/>
        <v>5.0992604126119119E-2</v>
      </c>
      <c r="R54" s="7">
        <f t="shared" si="30"/>
        <v>0.371571072319202</v>
      </c>
      <c r="S54" s="7">
        <f t="shared" si="31"/>
        <v>0.92825112107623309</v>
      </c>
      <c r="T54" s="7">
        <f t="shared" si="32"/>
        <v>0.35922330097087379</v>
      </c>
      <c r="U54" s="7">
        <f t="shared" si="33"/>
        <v>0.61111111111111116</v>
      </c>
      <c r="V54" s="6">
        <f t="shared" si="34"/>
        <v>0</v>
      </c>
      <c r="W54" s="6">
        <f t="shared" si="35"/>
        <v>0.20512820512820495</v>
      </c>
      <c r="X54" s="7">
        <f t="shared" si="36"/>
        <v>0.2694351069681748</v>
      </c>
      <c r="Y54" s="7">
        <f t="shared" si="37"/>
        <v>9.903602272435668</v>
      </c>
      <c r="Z54" s="7">
        <f t="shared" si="38"/>
        <v>0.43059140314937688</v>
      </c>
      <c r="AA54" s="7">
        <f t="shared" si="39"/>
        <v>8.3362706018879185E-2</v>
      </c>
      <c r="AB54" s="7">
        <f t="shared" si="40"/>
        <v>0.32786421644362573</v>
      </c>
    </row>
    <row r="55" spans="1:28" x14ac:dyDescent="0.2">
      <c r="A55" s="7" t="str">
        <f t="shared" si="13"/>
        <v>Hiszpania</v>
      </c>
      <c r="B55" s="7">
        <f t="shared" si="14"/>
        <v>0.6333333333333333</v>
      </c>
      <c r="C55" s="7">
        <f t="shared" si="15"/>
        <v>0.37579617834394907</v>
      </c>
      <c r="D55" s="7">
        <f t="shared" si="16"/>
        <v>0.59168825561312599</v>
      </c>
      <c r="E55" s="7">
        <f t="shared" si="17"/>
        <v>5.9405940594059417E-2</v>
      </c>
      <c r="F55" s="7">
        <f t="shared" si="18"/>
        <v>0.77732793522267207</v>
      </c>
      <c r="G55" s="6">
        <f t="shared" si="19"/>
        <v>0.92904656319290468</v>
      </c>
      <c r="H55" s="6">
        <f t="shared" si="20"/>
        <v>0.26991150442477879</v>
      </c>
      <c r="I55" s="6">
        <f t="shared" si="21"/>
        <v>0.57142857142857151</v>
      </c>
      <c r="J55" s="6">
        <f t="shared" si="22"/>
        <v>0.81333333333333324</v>
      </c>
      <c r="K55" s="6">
        <f t="shared" si="23"/>
        <v>0.74545454545454559</v>
      </c>
      <c r="L55" s="6">
        <f t="shared" si="24"/>
        <v>0.56741573033707871</v>
      </c>
      <c r="M55" s="6">
        <f t="shared" si="25"/>
        <v>0.97747747747747749</v>
      </c>
      <c r="N55" s="6">
        <f t="shared" si="26"/>
        <v>0.84210526315789469</v>
      </c>
      <c r="O55" s="6">
        <f t="shared" si="27"/>
        <v>0.61439114391143912</v>
      </c>
      <c r="P55" s="7">
        <f t="shared" si="28"/>
        <v>0.22950819672131148</v>
      </c>
      <c r="Q55" s="7">
        <f t="shared" si="29"/>
        <v>0.52316076294277936</v>
      </c>
      <c r="R55" s="7">
        <f t="shared" si="30"/>
        <v>0.39850374064837907</v>
      </c>
      <c r="S55" s="7">
        <f t="shared" si="31"/>
        <v>7.6233183856502199E-2</v>
      </c>
      <c r="T55" s="7">
        <f t="shared" si="32"/>
        <v>0.77669902912621358</v>
      </c>
      <c r="U55" s="7">
        <f t="shared" si="33"/>
        <v>0.5</v>
      </c>
      <c r="V55" s="6">
        <f t="shared" si="34"/>
        <v>3.5211267605633804E-2</v>
      </c>
      <c r="W55" s="6">
        <f t="shared" si="35"/>
        <v>0.4652014652014651</v>
      </c>
      <c r="X55" s="7">
        <f t="shared" si="36"/>
        <v>0.51126179712903486</v>
      </c>
      <c r="Y55" s="7">
        <f t="shared" si="37"/>
        <v>12.283895219056484</v>
      </c>
      <c r="Z55" s="7">
        <f t="shared" si="38"/>
        <v>0.53408240082854275</v>
      </c>
      <c r="AA55" s="7">
        <f t="shared" si="39"/>
        <v>0.18685370369804505</v>
      </c>
      <c r="AB55" s="7">
        <f t="shared" si="40"/>
        <v>0.7348926885683722</v>
      </c>
    </row>
    <row r="56" spans="1:28" x14ac:dyDescent="0.2">
      <c r="A56" s="7" t="str">
        <f t="shared" si="13"/>
        <v>Holandia</v>
      </c>
      <c r="B56" s="7">
        <f t="shared" si="14"/>
        <v>0.16666666666666666</v>
      </c>
      <c r="C56" s="7">
        <f t="shared" si="15"/>
        <v>0.12420382165605096</v>
      </c>
      <c r="D56" s="7">
        <f t="shared" si="16"/>
        <v>9.9309153713298785E-3</v>
      </c>
      <c r="E56" s="7">
        <f t="shared" si="17"/>
        <v>1</v>
      </c>
      <c r="F56" s="7">
        <f t="shared" si="18"/>
        <v>0.36133603238866391</v>
      </c>
      <c r="G56" s="6">
        <f t="shared" si="19"/>
        <v>0.99778270509977829</v>
      </c>
      <c r="H56" s="6">
        <f t="shared" si="20"/>
        <v>0.51216814159292035</v>
      </c>
      <c r="I56" s="6">
        <f t="shared" si="21"/>
        <v>0.36989795918367346</v>
      </c>
      <c r="J56" s="6">
        <f t="shared" si="22"/>
        <v>0.99555555555555553</v>
      </c>
      <c r="K56" s="6">
        <f t="shared" si="23"/>
        <v>0.92727272727272736</v>
      </c>
      <c r="L56" s="6">
        <f t="shared" si="24"/>
        <v>6.1797752808988839E-2</v>
      </c>
      <c r="M56" s="6">
        <f t="shared" si="25"/>
        <v>0.8783783783783784</v>
      </c>
      <c r="N56" s="6">
        <f t="shared" si="26"/>
        <v>0.76315789473684215</v>
      </c>
      <c r="O56" s="6">
        <f t="shared" si="27"/>
        <v>0.4907749077490775</v>
      </c>
      <c r="P56" s="7">
        <f t="shared" si="28"/>
        <v>1.6393442622950817E-2</v>
      </c>
      <c r="Q56" s="7">
        <f t="shared" si="29"/>
        <v>1.5570260801868433E-3</v>
      </c>
      <c r="R56" s="7">
        <f t="shared" si="30"/>
        <v>0.12069825436408976</v>
      </c>
      <c r="S56" s="7">
        <f t="shared" si="31"/>
        <v>0.71748878923766801</v>
      </c>
      <c r="T56" s="7">
        <f t="shared" si="32"/>
        <v>0.68932038834951459</v>
      </c>
      <c r="U56" s="7">
        <f t="shared" si="33"/>
        <v>0.52777777777777779</v>
      </c>
      <c r="V56" s="6">
        <f t="shared" si="34"/>
        <v>0.9037558685446011</v>
      </c>
      <c r="W56" s="6">
        <f t="shared" si="35"/>
        <v>0.91208791208791218</v>
      </c>
      <c r="X56" s="7">
        <f t="shared" si="36"/>
        <v>0.24260448885716551</v>
      </c>
      <c r="Y56" s="7">
        <f t="shared" si="37"/>
        <v>11.790607406382522</v>
      </c>
      <c r="Z56" s="7">
        <f t="shared" si="38"/>
        <v>0.51263510462532702</v>
      </c>
      <c r="AA56" s="7">
        <f t="shared" si="39"/>
        <v>0.16540640749482932</v>
      </c>
      <c r="AB56" s="7">
        <f t="shared" si="40"/>
        <v>0.65054080868926678</v>
      </c>
    </row>
    <row r="57" spans="1:28" x14ac:dyDescent="0.2">
      <c r="A57" s="7" t="str">
        <f>A16</f>
        <v>Irlandia</v>
      </c>
      <c r="B57" s="7">
        <f t="shared" si="14"/>
        <v>0.16666666666666666</v>
      </c>
      <c r="C57" s="7">
        <f t="shared" si="15"/>
        <v>0.10668789808917198</v>
      </c>
      <c r="D57" s="7">
        <f t="shared" si="16"/>
        <v>6.9840241796200343E-4</v>
      </c>
      <c r="E57" s="7">
        <f t="shared" si="17"/>
        <v>0.20792079207920794</v>
      </c>
      <c r="F57" s="7">
        <f t="shared" si="18"/>
        <v>1</v>
      </c>
      <c r="G57" s="6">
        <f t="shared" si="19"/>
        <v>0.92128603104212858</v>
      </c>
      <c r="H57" s="6">
        <f t="shared" si="20"/>
        <v>0.10066371681415938</v>
      </c>
      <c r="I57" s="6">
        <f t="shared" si="21"/>
        <v>0.6198979591836733</v>
      </c>
      <c r="J57" s="6">
        <f t="shared" si="22"/>
        <v>0.90666666666666662</v>
      </c>
      <c r="K57" s="6">
        <f t="shared" si="23"/>
        <v>0.60909090909090924</v>
      </c>
      <c r="L57" s="6">
        <f t="shared" si="24"/>
        <v>1</v>
      </c>
      <c r="M57" s="6">
        <f t="shared" si="25"/>
        <v>0.43693693693693691</v>
      </c>
      <c r="N57" s="6">
        <f t="shared" si="26"/>
        <v>0.71052631578947367</v>
      </c>
      <c r="O57" s="6">
        <f t="shared" si="27"/>
        <v>0.24579745797457966</v>
      </c>
      <c r="P57" s="7">
        <f t="shared" si="28"/>
        <v>8.6065573770491788E-2</v>
      </c>
      <c r="Q57" s="7">
        <f t="shared" si="29"/>
        <v>5.2549630206305958E-2</v>
      </c>
      <c r="R57" s="7">
        <f t="shared" si="30"/>
        <v>6.9825436408977551E-2</v>
      </c>
      <c r="S57" s="7">
        <f t="shared" si="31"/>
        <v>5.3811659192825052E-2</v>
      </c>
      <c r="T57" s="7">
        <f t="shared" si="32"/>
        <v>0.6310679611650486</v>
      </c>
      <c r="U57" s="7">
        <f t="shared" si="33"/>
        <v>0</v>
      </c>
      <c r="V57" s="6">
        <f t="shared" si="34"/>
        <v>0.69483568075117375</v>
      </c>
      <c r="W57" s="6">
        <f t="shared" si="35"/>
        <v>0.56043956043956045</v>
      </c>
      <c r="X57" s="7">
        <f t="shared" si="36"/>
        <v>2.9066539773177889E-2</v>
      </c>
      <c r="Y57" s="7">
        <f t="shared" si="37"/>
        <v>9.2105017944590966</v>
      </c>
      <c r="Z57" s="7">
        <f t="shared" si="38"/>
        <v>0.40045659975909115</v>
      </c>
      <c r="AA57" s="7">
        <f t="shared" si="39"/>
        <v>5.3227902628593449E-2</v>
      </c>
      <c r="AB57" s="7">
        <f t="shared" si="40"/>
        <v>0.20934450693466145</v>
      </c>
    </row>
    <row r="58" spans="1:28" x14ac:dyDescent="0.2">
      <c r="A58" s="7" t="str">
        <f t="shared" si="13"/>
        <v>Litwa</v>
      </c>
      <c r="B58" s="7">
        <f t="shared" si="14"/>
        <v>0.13333333333333333</v>
      </c>
      <c r="C58" s="7">
        <f t="shared" si="15"/>
        <v>0.5207006369426751</v>
      </c>
      <c r="D58" s="7">
        <f t="shared" si="16"/>
        <v>4.0695164075993093E-2</v>
      </c>
      <c r="E58" s="7">
        <f t="shared" si="17"/>
        <v>0.16831683168316833</v>
      </c>
      <c r="F58" s="7">
        <f t="shared" si="18"/>
        <v>0.34311740890688253</v>
      </c>
      <c r="G58" s="6">
        <f t="shared" si="19"/>
        <v>0.91019955654101992</v>
      </c>
      <c r="H58" s="6">
        <f t="shared" si="20"/>
        <v>0.21349557522123888</v>
      </c>
      <c r="I58" s="6">
        <f t="shared" si="21"/>
        <v>0.18367346938775517</v>
      </c>
      <c r="J58" s="6">
        <f t="shared" si="22"/>
        <v>0.79555555555555546</v>
      </c>
      <c r="K58" s="6">
        <f t="shared" si="23"/>
        <v>0.29090909090909101</v>
      </c>
      <c r="L58" s="6">
        <f t="shared" si="24"/>
        <v>0.5842696629213483</v>
      </c>
      <c r="M58" s="6">
        <f t="shared" si="25"/>
        <v>0.69819819819819817</v>
      </c>
      <c r="N58" s="6">
        <f t="shared" si="26"/>
        <v>0.81578947368421051</v>
      </c>
      <c r="O58" s="6">
        <f t="shared" si="27"/>
        <v>0.62915129151291516</v>
      </c>
      <c r="P58" s="7">
        <f t="shared" si="28"/>
        <v>0.42622950819672134</v>
      </c>
      <c r="Q58" s="7">
        <f t="shared" si="29"/>
        <v>5.0603347606072407E-2</v>
      </c>
      <c r="R58" s="7">
        <f t="shared" si="30"/>
        <v>0.34214463840399001</v>
      </c>
      <c r="S58" s="7">
        <f t="shared" si="31"/>
        <v>4.035874439461886E-2</v>
      </c>
      <c r="T58" s="7">
        <f t="shared" si="32"/>
        <v>0.35922330097087379</v>
      </c>
      <c r="U58" s="7">
        <f t="shared" si="33"/>
        <v>0.36111111111111116</v>
      </c>
      <c r="V58" s="6">
        <f t="shared" si="34"/>
        <v>0.78638497652582173</v>
      </c>
      <c r="W58" s="6">
        <f t="shared" si="35"/>
        <v>0.4395604395604395</v>
      </c>
      <c r="X58" s="7">
        <f t="shared" si="36"/>
        <v>6.4953604568165596E-2</v>
      </c>
      <c r="Y58" s="7">
        <f t="shared" si="37"/>
        <v>9.1979749202112018</v>
      </c>
      <c r="Z58" s="7">
        <f t="shared" si="38"/>
        <v>0.39991195305266097</v>
      </c>
      <c r="AA58" s="7">
        <f t="shared" si="39"/>
        <v>5.2683255922163275E-2</v>
      </c>
      <c r="AB58" s="7">
        <f t="shared" si="40"/>
        <v>0.20720241997311428</v>
      </c>
    </row>
    <row r="59" spans="1:28" x14ac:dyDescent="0.2">
      <c r="A59" s="7" t="str">
        <f t="shared" si="13"/>
        <v>Luksemburg</v>
      </c>
      <c r="B59" s="7">
        <f t="shared" si="14"/>
        <v>0.6333333333333333</v>
      </c>
      <c r="C59" s="7">
        <f t="shared" si="15"/>
        <v>0.4570063694267516</v>
      </c>
      <c r="D59" s="7">
        <f t="shared" si="16"/>
        <v>2.158894645941278E-4</v>
      </c>
      <c r="E59" s="7">
        <f t="shared" si="17"/>
        <v>0</v>
      </c>
      <c r="F59" s="7">
        <f t="shared" si="18"/>
        <v>0.34311740890688253</v>
      </c>
      <c r="G59" s="6">
        <f t="shared" si="19"/>
        <v>0.92017738359201773</v>
      </c>
      <c r="H59" s="6">
        <f t="shared" si="20"/>
        <v>1.991150442477873E-2</v>
      </c>
      <c r="I59" s="6">
        <f t="shared" si="21"/>
        <v>0.39795918367346955</v>
      </c>
      <c r="J59" s="6">
        <f t="shared" si="22"/>
        <v>0.97777777777777775</v>
      </c>
      <c r="K59" s="6">
        <f t="shared" si="23"/>
        <v>0.75454545454545463</v>
      </c>
      <c r="L59" s="6">
        <f t="shared" si="24"/>
        <v>0.32022471910112354</v>
      </c>
      <c r="M59" s="6">
        <f t="shared" si="25"/>
        <v>0.29729729729729737</v>
      </c>
      <c r="N59" s="6">
        <f t="shared" si="26"/>
        <v>0.73684210526315785</v>
      </c>
      <c r="O59" s="6">
        <f t="shared" si="27"/>
        <v>0.33579335793357934</v>
      </c>
      <c r="P59" s="7">
        <f t="shared" si="28"/>
        <v>0</v>
      </c>
      <c r="Q59" s="7">
        <f t="shared" si="29"/>
        <v>6.6173608407940837E-3</v>
      </c>
      <c r="R59" s="7">
        <f t="shared" si="30"/>
        <v>0.14763092269326683</v>
      </c>
      <c r="S59" s="7">
        <f t="shared" si="31"/>
        <v>2.6905829596412575E-2</v>
      </c>
      <c r="T59" s="7">
        <f t="shared" si="32"/>
        <v>0.93203883495145634</v>
      </c>
      <c r="U59" s="7">
        <f t="shared" si="33"/>
        <v>0.91666666666666674</v>
      </c>
      <c r="V59" s="6">
        <f t="shared" si="34"/>
        <v>0.77934272300469487</v>
      </c>
      <c r="W59" s="6">
        <f t="shared" si="35"/>
        <v>0.8351648351648352</v>
      </c>
      <c r="X59" s="7">
        <f t="shared" si="36"/>
        <v>0</v>
      </c>
      <c r="Y59" s="7">
        <f t="shared" si="37"/>
        <v>9.8385689576583424</v>
      </c>
      <c r="Z59" s="7">
        <f t="shared" si="38"/>
        <v>0.42776386772427577</v>
      </c>
      <c r="AA59" s="7">
        <f t="shared" si="39"/>
        <v>8.0535170593778072E-2</v>
      </c>
      <c r="AB59" s="7">
        <f t="shared" si="40"/>
        <v>0.31674356392537106</v>
      </c>
    </row>
    <row r="60" spans="1:28" x14ac:dyDescent="0.2">
      <c r="A60" s="7" t="str">
        <f t="shared" si="13"/>
        <v>Łotwa</v>
      </c>
      <c r="B60" s="7">
        <f t="shared" si="14"/>
        <v>0.13333333333333333</v>
      </c>
      <c r="C60" s="7">
        <f t="shared" si="15"/>
        <v>0.77547770700636942</v>
      </c>
      <c r="D60" s="7">
        <f t="shared" si="16"/>
        <v>5.9304835924006906E-2</v>
      </c>
      <c r="E60" s="7">
        <f t="shared" si="17"/>
        <v>0.18811881188118815</v>
      </c>
      <c r="F60" s="7">
        <f t="shared" si="18"/>
        <v>0.43370445344129549</v>
      </c>
      <c r="G60" s="6">
        <f t="shared" si="19"/>
        <v>0.99889135254988914</v>
      </c>
      <c r="H60" s="6">
        <f t="shared" si="20"/>
        <v>0.51438053097345127</v>
      </c>
      <c r="I60" s="6">
        <f t="shared" si="21"/>
        <v>0.64030612244897978</v>
      </c>
      <c r="J60" s="6">
        <f t="shared" si="22"/>
        <v>0.99111111111111116</v>
      </c>
      <c r="K60" s="6">
        <f t="shared" si="23"/>
        <v>0</v>
      </c>
      <c r="L60" s="6">
        <f t="shared" si="24"/>
        <v>0.6292134831460674</v>
      </c>
      <c r="M60" s="6">
        <f t="shared" si="25"/>
        <v>0.40540540540540543</v>
      </c>
      <c r="N60" s="6">
        <f t="shared" si="26"/>
        <v>0.78947368421052633</v>
      </c>
      <c r="O60" s="6">
        <f t="shared" si="27"/>
        <v>0.71033210332103325</v>
      </c>
      <c r="P60" s="7">
        <f t="shared" si="28"/>
        <v>0.66803278688524592</v>
      </c>
      <c r="Q60" s="7">
        <f t="shared" si="29"/>
        <v>0.10899182561307903</v>
      </c>
      <c r="R60" s="7">
        <f t="shared" si="30"/>
        <v>0.60049875311720691</v>
      </c>
      <c r="S60" s="7">
        <f t="shared" si="31"/>
        <v>0.85201793721973085</v>
      </c>
      <c r="T60" s="7">
        <f t="shared" si="32"/>
        <v>0.34951456310679613</v>
      </c>
      <c r="U60" s="7">
        <f t="shared" si="33"/>
        <v>0.30555555555555558</v>
      </c>
      <c r="V60" s="6">
        <f t="shared" si="34"/>
        <v>0.78638497652582173</v>
      </c>
      <c r="W60" s="6">
        <f t="shared" si="35"/>
        <v>0.38095238095238093</v>
      </c>
      <c r="X60" s="7">
        <f t="shared" si="36"/>
        <v>3.9773177888809574E-2</v>
      </c>
      <c r="Y60" s="7">
        <f t="shared" si="37"/>
        <v>11.360774891617286</v>
      </c>
      <c r="Z60" s="7">
        <f t="shared" si="38"/>
        <v>0.49394673441814285</v>
      </c>
      <c r="AA60" s="7">
        <f t="shared" si="39"/>
        <v>0.14671803728764515</v>
      </c>
      <c r="AB60" s="7">
        <f t="shared" si="40"/>
        <v>0.57703974151902404</v>
      </c>
    </row>
    <row r="61" spans="1:28" x14ac:dyDescent="0.2">
      <c r="A61" s="7" t="str">
        <f t="shared" si="13"/>
        <v>Malta</v>
      </c>
      <c r="B61" s="7">
        <f t="shared" si="14"/>
        <v>0.16666666666666666</v>
      </c>
      <c r="C61" s="7">
        <f t="shared" si="15"/>
        <v>0</v>
      </c>
      <c r="D61" s="7">
        <f t="shared" si="16"/>
        <v>0</v>
      </c>
      <c r="E61" s="7">
        <f t="shared" si="17"/>
        <v>9.9009900990099015E-2</v>
      </c>
      <c r="F61" s="7">
        <f t="shared" si="18"/>
        <v>0.18471659919028338</v>
      </c>
      <c r="G61" s="6">
        <f t="shared" si="19"/>
        <v>0.74305775525287732</v>
      </c>
      <c r="H61" s="6">
        <f t="shared" si="20"/>
        <v>4.4247787610620093E-3</v>
      </c>
      <c r="I61" s="6">
        <f t="shared" si="21"/>
        <v>1</v>
      </c>
      <c r="J61" s="6">
        <f t="shared" si="22"/>
        <v>0.74222222222222223</v>
      </c>
      <c r="K61" s="6">
        <f t="shared" si="23"/>
        <v>1</v>
      </c>
      <c r="L61" s="6">
        <f t="shared" si="24"/>
        <v>5.6179775280898875E-2</v>
      </c>
      <c r="M61" s="6">
        <f t="shared" si="25"/>
        <v>0.74324324324324331</v>
      </c>
      <c r="N61" s="6">
        <f t="shared" si="26"/>
        <v>5.2631578947368418E-2</v>
      </c>
      <c r="O61" s="6">
        <f t="shared" si="27"/>
        <v>0.33763837638376382</v>
      </c>
      <c r="P61" s="7">
        <f t="shared" si="28"/>
        <v>0</v>
      </c>
      <c r="Q61" s="7">
        <f t="shared" si="29"/>
        <v>0</v>
      </c>
      <c r="R61" s="7">
        <f t="shared" si="30"/>
        <v>0</v>
      </c>
      <c r="S61" s="7">
        <f t="shared" si="31"/>
        <v>0.51121076233183838</v>
      </c>
      <c r="T61" s="7">
        <f t="shared" si="32"/>
        <v>0.29126213592233008</v>
      </c>
      <c r="U61" s="7">
        <f t="shared" si="33"/>
        <v>0.22222222222222224</v>
      </c>
      <c r="V61" s="6">
        <f t="shared" si="34"/>
        <v>0.87323943661971837</v>
      </c>
      <c r="W61" s="6">
        <f t="shared" si="35"/>
        <v>0.69230769230769229</v>
      </c>
      <c r="X61" s="7">
        <f t="shared" si="36"/>
        <v>0.26622688765916125</v>
      </c>
      <c r="Y61" s="7">
        <f t="shared" si="37"/>
        <v>7.9862600340014467</v>
      </c>
      <c r="Z61" s="7">
        <f t="shared" si="38"/>
        <v>0.3472286971304977</v>
      </c>
      <c r="AA61" s="7">
        <f t="shared" si="39"/>
        <v>0</v>
      </c>
      <c r="AB61" s="7">
        <f t="shared" si="40"/>
        <v>0</v>
      </c>
    </row>
    <row r="62" spans="1:28" x14ac:dyDescent="0.2">
      <c r="A62" s="7" t="str">
        <f t="shared" si="13"/>
        <v>Niemcy</v>
      </c>
      <c r="B62" s="7">
        <f t="shared" si="14"/>
        <v>0.23333333333333334</v>
      </c>
      <c r="C62" s="7">
        <f t="shared" si="15"/>
        <v>0.45541401273885351</v>
      </c>
      <c r="D62" s="7">
        <f t="shared" si="16"/>
        <v>1</v>
      </c>
      <c r="E62" s="7">
        <f t="shared" si="17"/>
        <v>0.14851485148514851</v>
      </c>
      <c r="F62" s="7">
        <f t="shared" si="18"/>
        <v>0.38562753036437242</v>
      </c>
      <c r="G62" s="6">
        <f t="shared" si="19"/>
        <v>3.6585365853658534E-2</v>
      </c>
      <c r="H62" s="6">
        <f t="shared" si="20"/>
        <v>0.39601769911504425</v>
      </c>
      <c r="I62" s="6">
        <f t="shared" si="21"/>
        <v>0.39540816326530609</v>
      </c>
      <c r="J62" s="6">
        <f t="shared" si="22"/>
        <v>0.88444444444444437</v>
      </c>
      <c r="K62" s="6">
        <f t="shared" si="23"/>
        <v>0.82727272727272738</v>
      </c>
      <c r="L62" s="6">
        <f t="shared" si="24"/>
        <v>0</v>
      </c>
      <c r="M62" s="6">
        <f t="shared" si="25"/>
        <v>0.65315315315315314</v>
      </c>
      <c r="N62" s="6">
        <f t="shared" si="26"/>
        <v>0.89473684210526316</v>
      </c>
      <c r="O62" s="6">
        <f t="shared" si="27"/>
        <v>0.28966789667896681</v>
      </c>
      <c r="P62" s="7">
        <f t="shared" si="28"/>
        <v>0.19672131147540983</v>
      </c>
      <c r="Q62" s="7">
        <f t="shared" si="29"/>
        <v>0.10860256909303231</v>
      </c>
      <c r="R62" s="7">
        <f t="shared" si="30"/>
        <v>0.30374064837905235</v>
      </c>
      <c r="S62" s="7">
        <f t="shared" si="31"/>
        <v>6.7264573991031334E-2</v>
      </c>
      <c r="T62" s="7">
        <f t="shared" si="32"/>
        <v>1</v>
      </c>
      <c r="U62" s="7">
        <f t="shared" si="33"/>
        <v>1</v>
      </c>
      <c r="V62" s="6">
        <f t="shared" si="34"/>
        <v>1</v>
      </c>
      <c r="W62" s="6">
        <f t="shared" si="35"/>
        <v>0.78021978021978022</v>
      </c>
      <c r="X62" s="7">
        <f t="shared" si="36"/>
        <v>1</v>
      </c>
      <c r="Y62" s="7">
        <f t="shared" si="37"/>
        <v>12.056724902968579</v>
      </c>
      <c r="Z62" s="7">
        <f t="shared" si="38"/>
        <v>0.52420543056385127</v>
      </c>
      <c r="AA62" s="7">
        <f t="shared" si="39"/>
        <v>0.17697673343335357</v>
      </c>
      <c r="AB62" s="7">
        <f t="shared" si="40"/>
        <v>0.69604671929361428</v>
      </c>
    </row>
    <row r="63" spans="1:28" x14ac:dyDescent="0.2">
      <c r="A63" s="7" t="str">
        <f t="shared" si="13"/>
        <v>Polska</v>
      </c>
      <c r="B63" s="7">
        <f t="shared" si="14"/>
        <v>0.4</v>
      </c>
      <c r="C63" s="7">
        <f t="shared" si="15"/>
        <v>0.48566878980891726</v>
      </c>
      <c r="D63" s="7">
        <f t="shared" si="16"/>
        <v>0.17352115716753022</v>
      </c>
      <c r="E63" s="7">
        <f t="shared" si="17"/>
        <v>0.1386138613861386</v>
      </c>
      <c r="F63" s="7">
        <f t="shared" si="18"/>
        <v>0.44180161943319829</v>
      </c>
      <c r="G63" s="6">
        <f t="shared" si="19"/>
        <v>0.74305775525287732</v>
      </c>
      <c r="H63" s="6">
        <f t="shared" si="20"/>
        <v>0.75774336283185839</v>
      </c>
      <c r="I63" s="6">
        <f t="shared" si="21"/>
        <v>0.51785714285714279</v>
      </c>
      <c r="J63" s="6">
        <f t="shared" si="22"/>
        <v>0.26666666666666666</v>
      </c>
      <c r="K63" s="6">
        <f t="shared" si="23"/>
        <v>0.54545454545454553</v>
      </c>
      <c r="L63" s="6">
        <f t="shared" si="24"/>
        <v>0.7528089887640449</v>
      </c>
      <c r="M63" s="6">
        <f t="shared" si="25"/>
        <v>0.61261261261261268</v>
      </c>
      <c r="N63" s="6">
        <f t="shared" si="26"/>
        <v>0.70175438596491235</v>
      </c>
      <c r="O63" s="6">
        <f t="shared" si="27"/>
        <v>0.9280442804428044</v>
      </c>
      <c r="P63" s="7">
        <f t="shared" si="28"/>
        <v>0.1372950819672131</v>
      </c>
      <c r="Q63" s="7">
        <f t="shared" si="29"/>
        <v>0.22693655118723238</v>
      </c>
      <c r="R63" s="7">
        <f t="shared" si="30"/>
        <v>0.18852867830423942</v>
      </c>
      <c r="S63" s="7">
        <f t="shared" si="31"/>
        <v>0.40358744394618834</v>
      </c>
      <c r="T63" s="7">
        <f t="shared" si="32"/>
        <v>0.14563106796116504</v>
      </c>
      <c r="U63" s="7">
        <f t="shared" si="33"/>
        <v>0.52777777777777779</v>
      </c>
      <c r="V63" s="6">
        <f t="shared" si="34"/>
        <v>0.68075117370892024</v>
      </c>
      <c r="W63" s="6">
        <f t="shared" si="35"/>
        <v>0.65567765567765568</v>
      </c>
      <c r="X63" s="7">
        <f t="shared" si="36"/>
        <v>0.95578555000396537</v>
      </c>
      <c r="Y63" s="7">
        <f t="shared" si="37"/>
        <v>11.387576149177606</v>
      </c>
      <c r="Z63" s="7">
        <f t="shared" si="38"/>
        <v>0.49511200648598291</v>
      </c>
      <c r="AA63" s="7">
        <f t="shared" si="39"/>
        <v>0.14788330935548522</v>
      </c>
      <c r="AB63" s="7">
        <f t="shared" si="40"/>
        <v>0.58162273830153621</v>
      </c>
    </row>
    <row r="64" spans="1:28" x14ac:dyDescent="0.2">
      <c r="A64" s="7" t="str">
        <f t="shared" si="13"/>
        <v>Portugalia</v>
      </c>
      <c r="B64" s="7">
        <f t="shared" si="14"/>
        <v>0.43333333333333335</v>
      </c>
      <c r="C64" s="7">
        <f t="shared" si="15"/>
        <v>0.45063694267515925</v>
      </c>
      <c r="D64" s="7">
        <f t="shared" si="16"/>
        <v>0.11551273747841104</v>
      </c>
      <c r="E64" s="7">
        <f t="shared" si="17"/>
        <v>0.1089108910891089</v>
      </c>
      <c r="F64" s="7">
        <f t="shared" si="18"/>
        <v>0.39018218623481782</v>
      </c>
      <c r="G64" s="6">
        <f t="shared" si="19"/>
        <v>0.79268292682926833</v>
      </c>
      <c r="H64" s="6">
        <f t="shared" si="20"/>
        <v>0.22566371681415934</v>
      </c>
      <c r="I64" s="6">
        <f t="shared" si="21"/>
        <v>0.62244897959183687</v>
      </c>
      <c r="J64" s="6">
        <f t="shared" si="22"/>
        <v>0.86222222222222211</v>
      </c>
      <c r="K64" s="6">
        <f t="shared" si="23"/>
        <v>0.56363636363636371</v>
      </c>
      <c r="L64" s="6">
        <f t="shared" si="24"/>
        <v>0.15730337078651688</v>
      </c>
      <c r="M64" s="6">
        <f t="shared" si="25"/>
        <v>0.69819819819819817</v>
      </c>
      <c r="N64" s="6">
        <f t="shared" si="26"/>
        <v>0.71052631578947367</v>
      </c>
      <c r="O64" s="6">
        <f t="shared" si="27"/>
        <v>0.6070110701107011</v>
      </c>
      <c r="P64" s="7">
        <f t="shared" si="28"/>
        <v>0.47131147540983609</v>
      </c>
      <c r="Q64" s="7">
        <f t="shared" si="29"/>
        <v>0.30362008563643444</v>
      </c>
      <c r="R64" s="7">
        <f t="shared" si="30"/>
        <v>0.31271820448877802</v>
      </c>
      <c r="S64" s="7">
        <f t="shared" si="31"/>
        <v>0.2914798206278027</v>
      </c>
      <c r="T64" s="7">
        <f t="shared" si="32"/>
        <v>0.61165048543689315</v>
      </c>
      <c r="U64" s="7">
        <f t="shared" si="33"/>
        <v>8.3333333333333329E-2</v>
      </c>
      <c r="V64" s="6">
        <f t="shared" si="34"/>
        <v>0.41784037558685444</v>
      </c>
      <c r="W64" s="6">
        <f t="shared" si="35"/>
        <v>0.53846153846153832</v>
      </c>
      <c r="X64" s="7">
        <f t="shared" si="36"/>
        <v>0.17836466016337535</v>
      </c>
      <c r="Y64" s="7">
        <f t="shared" si="37"/>
        <v>9.9470492339344165</v>
      </c>
      <c r="Z64" s="7">
        <f t="shared" si="38"/>
        <v>0.43248040147540939</v>
      </c>
      <c r="AA64" s="7">
        <f t="shared" si="39"/>
        <v>8.5251704344911694E-2</v>
      </c>
      <c r="AB64" s="7">
        <f t="shared" si="40"/>
        <v>0.3352936172585142</v>
      </c>
    </row>
    <row r="65" spans="1:28" x14ac:dyDescent="0.2">
      <c r="A65" s="7" t="str">
        <f t="shared" si="13"/>
        <v>Rumunia</v>
      </c>
      <c r="B65" s="7">
        <f t="shared" si="14"/>
        <v>0.5</v>
      </c>
      <c r="C65" s="7">
        <f t="shared" si="15"/>
        <v>0.4363057324840765</v>
      </c>
      <c r="D65" s="7">
        <f t="shared" si="16"/>
        <v>5.8171416234887738E-2</v>
      </c>
      <c r="E65" s="7">
        <f t="shared" si="17"/>
        <v>0.11881188118811881</v>
      </c>
      <c r="F65" s="7">
        <f t="shared" si="18"/>
        <v>0</v>
      </c>
      <c r="G65" s="6">
        <f t="shared" si="19"/>
        <v>0.79490022172949004</v>
      </c>
      <c r="H65" s="6">
        <f t="shared" si="20"/>
        <v>0.89159292035398219</v>
      </c>
      <c r="I65" s="6">
        <f t="shared" si="21"/>
        <v>0.52040816326530626</v>
      </c>
      <c r="J65" s="6">
        <f t="shared" si="22"/>
        <v>0.73333333333333328</v>
      </c>
      <c r="K65" s="6">
        <f t="shared" si="23"/>
        <v>0.38181818181818189</v>
      </c>
      <c r="L65" s="6">
        <f t="shared" si="24"/>
        <v>0.20224719101123603</v>
      </c>
      <c r="M65" s="6">
        <f t="shared" si="25"/>
        <v>0.14864864864864868</v>
      </c>
      <c r="N65" s="6">
        <f t="shared" si="26"/>
        <v>0.86842105263157898</v>
      </c>
      <c r="O65" s="6">
        <f t="shared" si="27"/>
        <v>1</v>
      </c>
      <c r="P65" s="7">
        <f t="shared" si="28"/>
        <v>0.40573770491803285</v>
      </c>
      <c r="Q65" s="7">
        <f t="shared" si="29"/>
        <v>0.1121058777734527</v>
      </c>
      <c r="R65" s="7">
        <f t="shared" si="30"/>
        <v>7.5810473815461341E-2</v>
      </c>
      <c r="S65" s="7">
        <f t="shared" si="31"/>
        <v>0.30044843049327358</v>
      </c>
      <c r="T65" s="7">
        <f t="shared" si="32"/>
        <v>0.40776699029126212</v>
      </c>
      <c r="U65" s="7">
        <f t="shared" si="33"/>
        <v>0.38888888888888895</v>
      </c>
      <c r="V65" s="6">
        <f t="shared" si="34"/>
        <v>0.65962441314553999</v>
      </c>
      <c r="W65" s="6">
        <f t="shared" si="35"/>
        <v>0.14285714285714282</v>
      </c>
      <c r="X65" s="7">
        <f t="shared" si="36"/>
        <v>0.28840510746292325</v>
      </c>
      <c r="Y65" s="7">
        <f t="shared" si="37"/>
        <v>9.4363037723448162</v>
      </c>
      <c r="Z65" s="7">
        <f t="shared" si="38"/>
        <v>0.41027407705847024</v>
      </c>
      <c r="AA65" s="7">
        <f t="shared" si="39"/>
        <v>6.3045379927972545E-2</v>
      </c>
      <c r="AB65" s="7">
        <f t="shared" si="40"/>
        <v>0.24795649130912556</v>
      </c>
    </row>
    <row r="66" spans="1:28" x14ac:dyDescent="0.2">
      <c r="A66" s="7" t="str">
        <f>A25</f>
        <v>Słowacja</v>
      </c>
      <c r="B66" s="7">
        <f t="shared" si="14"/>
        <v>0.73333333333333328</v>
      </c>
      <c r="C66" s="7">
        <f t="shared" si="15"/>
        <v>0.63535031847133761</v>
      </c>
      <c r="D66" s="7">
        <f t="shared" si="16"/>
        <v>9.2152417962003463E-2</v>
      </c>
      <c r="E66" s="7">
        <f t="shared" si="17"/>
        <v>7.9207920792079209E-2</v>
      </c>
      <c r="F66" s="7">
        <f t="shared" si="18"/>
        <v>0.44888663967611331</v>
      </c>
      <c r="G66" s="6">
        <f t="shared" si="19"/>
        <v>1</v>
      </c>
      <c r="H66" s="6">
        <f t="shared" si="20"/>
        <v>0.43141592920353977</v>
      </c>
      <c r="I66" s="6">
        <f t="shared" si="21"/>
        <v>0.71173469387755106</v>
      </c>
      <c r="J66" s="6">
        <f t="shared" si="22"/>
        <v>0.48888888888888887</v>
      </c>
      <c r="K66" s="6">
        <f t="shared" si="23"/>
        <v>0.44545454545454549</v>
      </c>
      <c r="L66" s="6">
        <f t="shared" si="24"/>
        <v>0.7303370786516854</v>
      </c>
      <c r="M66" s="6">
        <f t="shared" si="25"/>
        <v>0.80180180180180183</v>
      </c>
      <c r="N66" s="6">
        <f t="shared" si="26"/>
        <v>0.97368421052631582</v>
      </c>
      <c r="O66" s="6">
        <f t="shared" si="27"/>
        <v>0.8487084870848709</v>
      </c>
      <c r="P66" s="7">
        <f t="shared" si="28"/>
        <v>0.16188524590163936</v>
      </c>
      <c r="Q66" s="7">
        <f t="shared" si="29"/>
        <v>0.14519268197742313</v>
      </c>
      <c r="R66" s="7">
        <f t="shared" si="30"/>
        <v>0.45985037406483792</v>
      </c>
      <c r="S66" s="7">
        <f t="shared" si="31"/>
        <v>0</v>
      </c>
      <c r="T66" s="7">
        <f t="shared" si="32"/>
        <v>0.31067961165048541</v>
      </c>
      <c r="U66" s="7">
        <f t="shared" si="33"/>
        <v>0.7777777777777779</v>
      </c>
      <c r="V66" s="6">
        <f t="shared" si="34"/>
        <v>0.54694835680751175</v>
      </c>
      <c r="W66" s="6">
        <f t="shared" si="35"/>
        <v>0.83882783882783885</v>
      </c>
      <c r="X66" s="7">
        <f t="shared" si="36"/>
        <v>0.26641909635657468</v>
      </c>
      <c r="Y66" s="7">
        <f t="shared" si="37"/>
        <v>11.928537249088158</v>
      </c>
      <c r="Z66" s="7">
        <f t="shared" si="38"/>
        <v>0.51863205430818082</v>
      </c>
      <c r="AA66" s="7">
        <f t="shared" si="39"/>
        <v>0.17140335717768312</v>
      </c>
      <c r="AB66" s="7">
        <f t="shared" si="40"/>
        <v>0.67412671781720979</v>
      </c>
    </row>
    <row r="67" spans="1:28" x14ac:dyDescent="0.2">
      <c r="A67" s="7" t="str">
        <f t="shared" si="13"/>
        <v>Słowenia</v>
      </c>
      <c r="B67" s="7">
        <f t="shared" si="14"/>
        <v>1</v>
      </c>
      <c r="C67" s="7">
        <f t="shared" si="15"/>
        <v>0.89012738853503182</v>
      </c>
      <c r="D67" s="7">
        <f t="shared" si="16"/>
        <v>3.0008635578583766E-2</v>
      </c>
      <c r="E67" s="7">
        <f t="shared" si="17"/>
        <v>4.9504950495049507E-2</v>
      </c>
      <c r="F67" s="7">
        <f t="shared" si="18"/>
        <v>0.55516194331983804</v>
      </c>
      <c r="G67" s="6">
        <f t="shared" si="19"/>
        <v>0.99445676274944572</v>
      </c>
      <c r="H67" s="6">
        <f t="shared" si="20"/>
        <v>0.54092920353982299</v>
      </c>
      <c r="I67" s="6">
        <f t="shared" si="21"/>
        <v>0.6479591836734695</v>
      </c>
      <c r="J67" s="6">
        <f t="shared" si="22"/>
        <v>0.95999999999999985</v>
      </c>
      <c r="K67" s="6">
        <f t="shared" si="23"/>
        <v>0.50000000000000011</v>
      </c>
      <c r="L67" s="6">
        <f t="shared" si="24"/>
        <v>0.7247191011235955</v>
      </c>
      <c r="M67" s="6">
        <f t="shared" si="25"/>
        <v>0.77477477477477474</v>
      </c>
      <c r="N67" s="6">
        <f t="shared" si="26"/>
        <v>0.78947368421052633</v>
      </c>
      <c r="O67" s="6">
        <f t="shared" si="27"/>
        <v>0.62730627306273068</v>
      </c>
      <c r="P67" s="7">
        <f t="shared" si="28"/>
        <v>0.34631147540983603</v>
      </c>
      <c r="Q67" s="7">
        <f t="shared" si="29"/>
        <v>2.4912417282989492E-2</v>
      </c>
      <c r="R67" s="7">
        <f t="shared" si="30"/>
        <v>0.42892768079800497</v>
      </c>
      <c r="S67" s="7">
        <f t="shared" si="31"/>
        <v>0.9551569506726455</v>
      </c>
      <c r="T67" s="7">
        <f t="shared" si="32"/>
        <v>0.62135922330097082</v>
      </c>
      <c r="U67" s="7">
        <f t="shared" si="33"/>
        <v>0.69444444444444442</v>
      </c>
      <c r="V67" s="6">
        <f t="shared" si="34"/>
        <v>0.78638497652582173</v>
      </c>
      <c r="W67" s="6">
        <f t="shared" si="35"/>
        <v>0.80952380952380953</v>
      </c>
      <c r="X67" s="7">
        <f t="shared" si="36"/>
        <v>2.7876913315885474E-2</v>
      </c>
      <c r="Y67" s="7">
        <f t="shared" si="37"/>
        <v>13.779319792337276</v>
      </c>
      <c r="Z67" s="7">
        <f t="shared" si="38"/>
        <v>0.59910086053640332</v>
      </c>
      <c r="AA67" s="7">
        <f t="shared" si="39"/>
        <v>0.25187216340590562</v>
      </c>
      <c r="AB67" s="7">
        <f t="shared" si="40"/>
        <v>0.99060927173280833</v>
      </c>
    </row>
    <row r="68" spans="1:28" x14ac:dyDescent="0.2">
      <c r="A68" s="7" t="str">
        <f t="shared" si="13"/>
        <v>Szwecja</v>
      </c>
      <c r="B68" s="7">
        <f t="shared" si="14"/>
        <v>0.16666666666666666</v>
      </c>
      <c r="C68" s="7">
        <f t="shared" si="15"/>
        <v>0.93949044585987262</v>
      </c>
      <c r="D68" s="7">
        <f t="shared" si="16"/>
        <v>0.2423391623488774</v>
      </c>
      <c r="E68" s="7">
        <f t="shared" si="17"/>
        <v>0.85148514851485146</v>
      </c>
      <c r="F68" s="7">
        <f t="shared" si="18"/>
        <v>0.270242914979757</v>
      </c>
      <c r="G68" s="6">
        <f t="shared" si="19"/>
        <v>0.83037694013303764</v>
      </c>
      <c r="H68" s="6">
        <f t="shared" si="20"/>
        <v>0.74889380530973448</v>
      </c>
      <c r="I68" s="6">
        <f t="shared" si="21"/>
        <v>0.71428571428571419</v>
      </c>
      <c r="J68" s="6">
        <f t="shared" si="22"/>
        <v>0.98666666666666658</v>
      </c>
      <c r="K68" s="6">
        <f t="shared" si="23"/>
        <v>0.71818181818181825</v>
      </c>
      <c r="L68" s="6">
        <f t="shared" si="24"/>
        <v>0.7415730337078652</v>
      </c>
      <c r="M68" s="6">
        <f t="shared" si="25"/>
        <v>0.35585585585585583</v>
      </c>
      <c r="N68" s="6">
        <f t="shared" si="26"/>
        <v>0.84210526315789469</v>
      </c>
      <c r="O68" s="6">
        <f t="shared" si="27"/>
        <v>0.63099630996309963</v>
      </c>
      <c r="P68" s="7">
        <f t="shared" si="28"/>
        <v>1</v>
      </c>
      <c r="Q68" s="7">
        <f t="shared" si="29"/>
        <v>4.5932269365511882E-2</v>
      </c>
      <c r="R68" s="7">
        <f t="shared" si="30"/>
        <v>0.84239401496259347</v>
      </c>
      <c r="S68" s="7">
        <f t="shared" si="31"/>
        <v>0.20179372197309411</v>
      </c>
      <c r="T68" s="7">
        <f t="shared" si="32"/>
        <v>0.89320388349514568</v>
      </c>
      <c r="U68" s="7">
        <f t="shared" si="33"/>
        <v>0.16666666666666666</v>
      </c>
      <c r="V68" s="6">
        <f t="shared" si="34"/>
        <v>0.69014084507042261</v>
      </c>
      <c r="W68" s="6">
        <f t="shared" si="35"/>
        <v>0.83150183150183143</v>
      </c>
      <c r="X68" s="7">
        <f t="shared" si="36"/>
        <v>0.1234435720517091</v>
      </c>
      <c r="Y68" s="7">
        <f t="shared" si="37"/>
        <v>13.834236550718687</v>
      </c>
      <c r="Z68" s="7">
        <f t="shared" si="38"/>
        <v>0.60148854568342114</v>
      </c>
      <c r="AA68" s="7">
        <f t="shared" si="39"/>
        <v>0.25425984855292344</v>
      </c>
      <c r="AB68" s="7">
        <f t="shared" si="40"/>
        <v>1</v>
      </c>
    </row>
    <row r="69" spans="1:28" x14ac:dyDescent="0.2">
      <c r="A69" s="7" t="str">
        <f t="shared" si="13"/>
        <v>Węgry</v>
      </c>
      <c r="B69" s="7">
        <f t="shared" si="14"/>
        <v>0.43333333333333335</v>
      </c>
      <c r="C69" s="7">
        <f t="shared" si="15"/>
        <v>0.29936305732484081</v>
      </c>
      <c r="D69" s="7">
        <f t="shared" si="16"/>
        <v>9.4383635578583772E-2</v>
      </c>
      <c r="E69" s="7">
        <f t="shared" si="17"/>
        <v>0.17821782178217824</v>
      </c>
      <c r="F69" s="7">
        <f t="shared" si="18"/>
        <v>0.37702429149797562</v>
      </c>
      <c r="G69" s="6">
        <f t="shared" si="19"/>
        <v>0.22172949002217296</v>
      </c>
      <c r="H69" s="6">
        <f t="shared" si="20"/>
        <v>0.49115044247787615</v>
      </c>
      <c r="I69" s="6">
        <f t="shared" si="21"/>
        <v>0.81887755102040827</v>
      </c>
      <c r="J69" s="6">
        <f t="shared" si="22"/>
        <v>0.96888888888888891</v>
      </c>
      <c r="K69" s="6">
        <f t="shared" si="23"/>
        <v>0.42727272727272736</v>
      </c>
      <c r="L69" s="6">
        <f t="shared" si="24"/>
        <v>0.67977528089887651</v>
      </c>
      <c r="M69" s="6">
        <f t="shared" si="25"/>
        <v>0.80180180180180183</v>
      </c>
      <c r="N69" s="6">
        <f t="shared" si="26"/>
        <v>0.86842105263157898</v>
      </c>
      <c r="O69" s="6">
        <f t="shared" si="27"/>
        <v>0.76014760147601479</v>
      </c>
      <c r="P69" s="7">
        <f t="shared" si="28"/>
        <v>0.19262295081967215</v>
      </c>
      <c r="Q69" s="7">
        <f t="shared" si="29"/>
        <v>0.34371350720124572</v>
      </c>
      <c r="R69" s="7">
        <f t="shared" si="30"/>
        <v>0.1087281795511222</v>
      </c>
      <c r="S69" s="7">
        <f t="shared" si="31"/>
        <v>0.40807174887892367</v>
      </c>
      <c r="T69" s="7">
        <f t="shared" si="32"/>
        <v>0.42718446601941745</v>
      </c>
      <c r="U69" s="7">
        <f t="shared" si="33"/>
        <v>0.36111111111111116</v>
      </c>
      <c r="V69" s="6">
        <f t="shared" si="34"/>
        <v>0.76291079812206586</v>
      </c>
      <c r="W69" s="6">
        <f t="shared" si="35"/>
        <v>0.47985347985347981</v>
      </c>
      <c r="X69" s="7">
        <f t="shared" si="36"/>
        <v>0.26664336988969539</v>
      </c>
      <c r="Y69" s="7">
        <f t="shared" si="37"/>
        <v>10.77122658745399</v>
      </c>
      <c r="Z69" s="7">
        <f t="shared" si="38"/>
        <v>0.4683141994545213</v>
      </c>
      <c r="AA69" s="7">
        <f t="shared" si="39"/>
        <v>0.1210855023240236</v>
      </c>
      <c r="AB69" s="7">
        <f t="shared" si="40"/>
        <v>0.47622738317969227</v>
      </c>
    </row>
    <row r="70" spans="1:28" x14ac:dyDescent="0.2">
      <c r="A70" s="7" t="str">
        <f t="shared" si="13"/>
        <v>Wielka Brytania</v>
      </c>
      <c r="B70" s="7">
        <f t="shared" si="14"/>
        <v>3.3333333333333333E-2</v>
      </c>
      <c r="C70" s="7">
        <f t="shared" si="15"/>
        <v>0.1050955414012739</v>
      </c>
      <c r="D70" s="7">
        <f t="shared" si="16"/>
        <v>3.1303972366148534E-2</v>
      </c>
      <c r="E70" s="7">
        <f t="shared" si="17"/>
        <v>0.12871287128712872</v>
      </c>
      <c r="F70" s="7">
        <f t="shared" si="18"/>
        <v>0.55161943319838047</v>
      </c>
      <c r="G70" s="6">
        <f t="shared" si="19"/>
        <v>0.74305775525287732</v>
      </c>
      <c r="H70" s="6">
        <f t="shared" si="20"/>
        <v>0.66814159292035402</v>
      </c>
      <c r="I70" s="6">
        <f t="shared" si="21"/>
        <v>0.59948979591836726</v>
      </c>
      <c r="J70" s="6">
        <f t="shared" si="22"/>
        <v>0.91555555555555546</v>
      </c>
      <c r="K70" s="6">
        <f t="shared" si="23"/>
        <v>0.87272727272727291</v>
      </c>
      <c r="L70" s="6">
        <f t="shared" si="24"/>
        <v>0.52247191011235961</v>
      </c>
      <c r="M70" s="6">
        <f t="shared" si="25"/>
        <v>0.96846846846846846</v>
      </c>
      <c r="N70" s="6">
        <f t="shared" si="26"/>
        <v>0.8564593301435407</v>
      </c>
      <c r="O70" s="6">
        <f t="shared" si="27"/>
        <v>0.56457564575645758</v>
      </c>
      <c r="P70" s="7">
        <f t="shared" si="28"/>
        <v>7.1721311475409846E-2</v>
      </c>
      <c r="Q70" s="7">
        <f t="shared" si="29"/>
        <v>0.43557804593226945</v>
      </c>
      <c r="R70" s="7">
        <f t="shared" si="30"/>
        <v>0.1316708229426434</v>
      </c>
      <c r="S70" s="7">
        <f t="shared" si="31"/>
        <v>0.3094170403587444</v>
      </c>
      <c r="T70" s="7">
        <f t="shared" si="32"/>
        <v>0.81553398058252424</v>
      </c>
      <c r="U70" s="7">
        <f t="shared" si="33"/>
        <v>0.16666666666666666</v>
      </c>
      <c r="V70" s="6">
        <f t="shared" si="34"/>
        <v>0.82629107981220662</v>
      </c>
      <c r="W70" s="6">
        <f t="shared" si="35"/>
        <v>0.65201465201465203</v>
      </c>
      <c r="X70" s="7">
        <f t="shared" si="36"/>
        <v>0.64529304465064641</v>
      </c>
      <c r="Y70" s="7">
        <f t="shared" si="37"/>
        <v>11.61519912287728</v>
      </c>
      <c r="Z70" s="7">
        <f t="shared" si="38"/>
        <v>0.50500865751640345</v>
      </c>
      <c r="AA70" s="7">
        <f t="shared" si="39"/>
        <v>0.15777996038590575</v>
      </c>
      <c r="AB70" s="7">
        <f t="shared" si="40"/>
        <v>0.62054611171950069</v>
      </c>
    </row>
    <row r="71" spans="1:28" x14ac:dyDescent="0.2">
      <c r="A71" s="7" t="str">
        <f t="shared" si="13"/>
        <v>Włochy</v>
      </c>
      <c r="B71" s="7">
        <f t="shared" ref="B71" si="41">(B30-$B$36)/($B$35-$B$36)</f>
        <v>0.36666666666666664</v>
      </c>
      <c r="C71" s="7">
        <f t="shared" ref="C71" si="42">(C30-$C$36)/($C$35-$C$36)</f>
        <v>0.4426751592356688</v>
      </c>
      <c r="D71" s="7">
        <f t="shared" ref="D71" si="43">(D30-$D$36)/($D$35-$D$36)</f>
        <v>0.50794797063903285</v>
      </c>
      <c r="E71" s="7">
        <f t="shared" ref="E71" si="44">(E30-$E$36)/($E$35-$E$36)</f>
        <v>0.14851485148514851</v>
      </c>
      <c r="F71" s="7">
        <f t="shared" ref="F71" si="45">(F30-$F$36)/($F$35-$F$36)</f>
        <v>0.66902834008097156</v>
      </c>
      <c r="G71" s="6">
        <f t="shared" ref="G71" si="46">($G$35-G30)/($G$35-$G$36)</f>
        <v>0.77494456762749442</v>
      </c>
      <c r="H71" s="6">
        <f t="shared" ref="H71" si="47">($H$35-H30)/($H$35-$H$36)</f>
        <v>0.22787610619469034</v>
      </c>
      <c r="I71" s="6">
        <f t="shared" ref="I71" si="48">($I$35-I30)/($I$35-$I$36)</f>
        <v>0.66326530612244894</v>
      </c>
      <c r="J71" s="6">
        <f t="shared" ref="J71" si="49">($J$35-J30)/($J$35-$J$36)</f>
        <v>0.98666666666666658</v>
      </c>
      <c r="K71" s="6">
        <f t="shared" ref="K71" si="50">($K$35-K30)/($K$35-$K$36)</f>
        <v>0.80909090909090908</v>
      </c>
      <c r="L71" s="6">
        <f t="shared" ref="L71" si="51">($L$35-L30)/($L$35-$L$36)</f>
        <v>0.42134831460674155</v>
      </c>
      <c r="M71" s="6">
        <f t="shared" ref="M71" si="52">($M$35-M30)/($M$35-$M$36)</f>
        <v>1</v>
      </c>
      <c r="N71" s="6">
        <f t="shared" ref="N71" si="53">($N$35-N30)/($N$35-$N$36)</f>
        <v>0.86842105263157898</v>
      </c>
      <c r="O71" s="6">
        <f t="shared" ref="O71" si="54">($O$35-O30)/($O$35-$O$36)</f>
        <v>0.55904059040590404</v>
      </c>
      <c r="P71" s="7">
        <f t="shared" ref="P71" si="55">(P30-$P$36)/($P$35-$P$36)</f>
        <v>0.25614754098360659</v>
      </c>
      <c r="Q71" s="7">
        <f t="shared" ref="Q71" si="56">(Q30-$Q$36)/($Q$35-$Q$36)</f>
        <v>0.39081354612689767</v>
      </c>
      <c r="R71" s="7">
        <f t="shared" ref="R71" si="57">(R30-$R$36)/($R$35-$R$36)</f>
        <v>0.57556109725685778</v>
      </c>
      <c r="S71" s="7">
        <f t="shared" ref="S71" si="58">(S30-$S$36)/($S$35-$S$36)</f>
        <v>0.73094170403587433</v>
      </c>
      <c r="T71" s="7">
        <f t="shared" ref="T71" si="59">(T30-$T$36)/($T$35-$T$36)</f>
        <v>0.72815533980582525</v>
      </c>
      <c r="U71" s="7">
        <f t="shared" ref="U71" si="60">(U30-$U$36)/($U$35-$U$36)</f>
        <v>0.36111111111111116</v>
      </c>
      <c r="V71" s="6">
        <f t="shared" ref="V71" si="61">($V$35-V30)/($V$35-$V$36)</f>
        <v>0.22300469483568078</v>
      </c>
      <c r="W71" s="6">
        <f t="shared" ref="W71" si="62">($W$35-W30)/($W$35-$W$36)</f>
        <v>0.46153846153846151</v>
      </c>
      <c r="X71" s="7">
        <f t="shared" ref="X71" si="63">(X30-$X$36)/($X$35-$X$36)</f>
        <v>0.26689726834274646</v>
      </c>
      <c r="Y71" s="7">
        <f t="shared" si="37"/>
        <v>12.439657265490984</v>
      </c>
      <c r="Z71" s="7">
        <f t="shared" si="38"/>
        <v>0.54085466371699931</v>
      </c>
      <c r="AA71" s="7">
        <f t="shared" si="39"/>
        <v>0.19362596658650161</v>
      </c>
      <c r="AB71" s="7">
        <f t="shared" si="40"/>
        <v>0.76152789238446716</v>
      </c>
    </row>
    <row r="73" spans="1:28" x14ac:dyDescent="0.2">
      <c r="Y73" s="7" t="s">
        <v>124</v>
      </c>
      <c r="Z73" s="7">
        <f>MIN(Z44:Z71)</f>
        <v>0.3472286971304977</v>
      </c>
    </row>
    <row r="74" spans="1:28" x14ac:dyDescent="0.2">
      <c r="Z74" s="7" t="s">
        <v>125</v>
      </c>
      <c r="AA74" s="7">
        <f>MAX(AA44:AA71)</f>
        <v>0.25425984855292344</v>
      </c>
    </row>
    <row r="75" spans="1:28" x14ac:dyDescent="0.2">
      <c r="A75" s="7" t="s">
        <v>66</v>
      </c>
      <c r="B75" s="7" t="str">
        <f t="shared" ref="B75:C76" si="64">Z43</f>
        <v>si</v>
      </c>
      <c r="C75" s="7" t="str">
        <f t="shared" si="64"/>
        <v>si'</v>
      </c>
      <c r="D75" s="7" t="str">
        <f t="shared" ref="D75:D103" si="65">AB43</f>
        <v>si''</v>
      </c>
    </row>
    <row r="76" spans="1:28" x14ac:dyDescent="0.2">
      <c r="A76" s="7" t="str">
        <f>A44</f>
        <v>Austria</v>
      </c>
      <c r="B76" s="7">
        <f>Z44</f>
        <v>0.52417360051584705</v>
      </c>
      <c r="C76" s="7">
        <f t="shared" si="64"/>
        <v>0.17694490338534935</v>
      </c>
      <c r="D76" s="7">
        <f>AB44</f>
        <v>0.69592153221360387</v>
      </c>
      <c r="H76" s="16"/>
      <c r="I76" s="16"/>
    </row>
    <row r="77" spans="1:28" x14ac:dyDescent="0.2">
      <c r="A77" s="7" t="str">
        <f t="shared" ref="A77:A103" si="66">A45</f>
        <v>Belgia</v>
      </c>
      <c r="B77" s="7">
        <f t="shared" ref="B77:B103" si="67">Z45</f>
        <v>0.43044112778857463</v>
      </c>
      <c r="C77" s="7">
        <f t="shared" ref="C77:C103" si="68">AA45</f>
        <v>8.321243065807693E-2</v>
      </c>
      <c r="D77" s="7">
        <f t="shared" si="65"/>
        <v>0.32727318580446846</v>
      </c>
      <c r="H77" s="16"/>
      <c r="I77" s="16"/>
    </row>
    <row r="78" spans="1:28" x14ac:dyDescent="0.2">
      <c r="A78" s="7" t="str">
        <f t="shared" si="66"/>
        <v>Bułgaria</v>
      </c>
      <c r="B78" s="7">
        <f t="shared" si="67"/>
        <v>0.40525816128623565</v>
      </c>
      <c r="C78" s="7">
        <f t="shared" si="68"/>
        <v>5.8029464155737953E-2</v>
      </c>
      <c r="D78" s="7">
        <f t="shared" si="65"/>
        <v>0.22822897317843438</v>
      </c>
      <c r="H78" s="16"/>
      <c r="I78" s="16"/>
    </row>
    <row r="79" spans="1:28" x14ac:dyDescent="0.2">
      <c r="A79" s="7" t="str">
        <f t="shared" si="66"/>
        <v>Chorwacja</v>
      </c>
      <c r="B79" s="7">
        <f t="shared" si="67"/>
        <v>0.49399498392568336</v>
      </c>
      <c r="C79" s="7">
        <f t="shared" si="68"/>
        <v>0.14676628679518566</v>
      </c>
      <c r="D79" s="7">
        <f t="shared" si="65"/>
        <v>0.57722950607609091</v>
      </c>
      <c r="H79" s="16"/>
      <c r="I79" s="16"/>
    </row>
    <row r="80" spans="1:28" x14ac:dyDescent="0.2">
      <c r="A80" s="7" t="str">
        <f t="shared" si="66"/>
        <v>Cypr</v>
      </c>
      <c r="B80" s="7">
        <f t="shared" si="67"/>
        <v>0.36993359035014728</v>
      </c>
      <c r="C80" s="7">
        <f t="shared" si="68"/>
        <v>2.270489321964958E-2</v>
      </c>
      <c r="D80" s="7">
        <f t="shared" si="65"/>
        <v>8.9297989237666145E-2</v>
      </c>
      <c r="H80" s="16"/>
      <c r="I80" s="16"/>
    </row>
    <row r="81" spans="1:9" x14ac:dyDescent="0.2">
      <c r="A81" s="7" t="str">
        <f t="shared" si="66"/>
        <v>Czechy</v>
      </c>
      <c r="B81" s="7">
        <f t="shared" si="67"/>
        <v>0.56585539860649814</v>
      </c>
      <c r="C81" s="7">
        <f t="shared" si="68"/>
        <v>0.21862670147600044</v>
      </c>
      <c r="D81" s="7">
        <f t="shared" si="65"/>
        <v>0.85985539093284691</v>
      </c>
      <c r="H81" s="16"/>
      <c r="I81" s="16"/>
    </row>
    <row r="82" spans="1:9" x14ac:dyDescent="0.2">
      <c r="A82" s="7" t="str">
        <f t="shared" si="66"/>
        <v>Dania</v>
      </c>
      <c r="B82" s="7">
        <f t="shared" si="67"/>
        <v>0.4873753983307717</v>
      </c>
      <c r="C82" s="7">
        <f t="shared" si="68"/>
        <v>0.140146701200274</v>
      </c>
      <c r="D82" s="7">
        <f t="shared" si="65"/>
        <v>0.55119477966299069</v>
      </c>
      <c r="H82" s="16"/>
      <c r="I82" s="16"/>
    </row>
    <row r="83" spans="1:9" x14ac:dyDescent="0.2">
      <c r="A83" s="7" t="str">
        <f t="shared" si="66"/>
        <v>Estonia</v>
      </c>
      <c r="B83" s="7">
        <f t="shared" si="67"/>
        <v>0.48618365851360262</v>
      </c>
      <c r="C83" s="7">
        <f t="shared" si="68"/>
        <v>0.13895496138310492</v>
      </c>
      <c r="D83" s="7">
        <f t="shared" si="65"/>
        <v>0.54650768563712826</v>
      </c>
      <c r="H83" s="16"/>
      <c r="I83" s="16"/>
    </row>
    <row r="84" spans="1:9" x14ac:dyDescent="0.2">
      <c r="A84" s="7" t="str">
        <f t="shared" si="66"/>
        <v>Finlandia</v>
      </c>
      <c r="B84" s="7">
        <f t="shared" si="67"/>
        <v>0.60134362151541121</v>
      </c>
      <c r="C84" s="7">
        <f t="shared" si="68"/>
        <v>0.25411492438491351</v>
      </c>
      <c r="D84" s="7">
        <f t="shared" si="65"/>
        <v>0.99943001551823951</v>
      </c>
      <c r="H84" s="16"/>
      <c r="I84" s="16"/>
    </row>
    <row r="85" spans="1:9" x14ac:dyDescent="0.2">
      <c r="A85" s="7" t="str">
        <f t="shared" si="66"/>
        <v>Francja</v>
      </c>
      <c r="B85" s="7">
        <f t="shared" si="67"/>
        <v>0.5426773569126353</v>
      </c>
      <c r="C85" s="7">
        <f t="shared" si="68"/>
        <v>0.1954486597821376</v>
      </c>
      <c r="D85" s="7">
        <f t="shared" si="65"/>
        <v>0.76869651616053547</v>
      </c>
      <c r="H85" s="16"/>
      <c r="I85" s="16"/>
    </row>
    <row r="86" spans="1:9" x14ac:dyDescent="0.2">
      <c r="A86" s="7" t="str">
        <f t="shared" si="66"/>
        <v>Grecja</v>
      </c>
      <c r="B86" s="7">
        <f t="shared" si="67"/>
        <v>0.43059140314937688</v>
      </c>
      <c r="C86" s="7">
        <f t="shared" si="68"/>
        <v>8.3362706018879185E-2</v>
      </c>
      <c r="D86" s="7">
        <f t="shared" si="65"/>
        <v>0.32786421644362573</v>
      </c>
      <c r="H86" s="16"/>
      <c r="I86" s="16"/>
    </row>
    <row r="87" spans="1:9" x14ac:dyDescent="0.2">
      <c r="A87" s="7" t="str">
        <f t="shared" si="66"/>
        <v>Hiszpania</v>
      </c>
      <c r="B87" s="7">
        <f t="shared" si="67"/>
        <v>0.53408240082854275</v>
      </c>
      <c r="C87" s="7">
        <f t="shared" si="68"/>
        <v>0.18685370369804505</v>
      </c>
      <c r="D87" s="7">
        <f t="shared" si="65"/>
        <v>0.7348926885683722</v>
      </c>
      <c r="H87" s="16"/>
      <c r="I87" s="16"/>
    </row>
    <row r="88" spans="1:9" x14ac:dyDescent="0.2">
      <c r="A88" s="7" t="str">
        <f t="shared" si="66"/>
        <v>Holandia</v>
      </c>
      <c r="B88" s="7">
        <f t="shared" si="67"/>
        <v>0.51263510462532702</v>
      </c>
      <c r="C88" s="7">
        <f t="shared" si="68"/>
        <v>0.16540640749482932</v>
      </c>
      <c r="D88" s="7">
        <f t="shared" si="65"/>
        <v>0.65054080868926678</v>
      </c>
      <c r="H88" s="16"/>
      <c r="I88" s="16"/>
    </row>
    <row r="89" spans="1:9" x14ac:dyDescent="0.2">
      <c r="A89" s="7" t="str">
        <f t="shared" si="66"/>
        <v>Irlandia</v>
      </c>
      <c r="B89" s="7">
        <f t="shared" si="67"/>
        <v>0.40045659975909115</v>
      </c>
      <c r="C89" s="7">
        <f t="shared" si="68"/>
        <v>5.3227902628593449E-2</v>
      </c>
      <c r="D89" s="7">
        <f t="shared" si="65"/>
        <v>0.20934450693466145</v>
      </c>
      <c r="H89" s="16"/>
      <c r="I89" s="16"/>
    </row>
    <row r="90" spans="1:9" x14ac:dyDescent="0.2">
      <c r="A90" s="7" t="str">
        <f t="shared" si="66"/>
        <v>Litwa</v>
      </c>
      <c r="B90" s="7">
        <f t="shared" si="67"/>
        <v>0.39991195305266097</v>
      </c>
      <c r="C90" s="7">
        <f t="shared" si="68"/>
        <v>5.2683255922163275E-2</v>
      </c>
      <c r="D90" s="7">
        <f t="shared" si="65"/>
        <v>0.20720241997311428</v>
      </c>
      <c r="H90" s="16"/>
      <c r="I90" s="16"/>
    </row>
    <row r="91" spans="1:9" x14ac:dyDescent="0.2">
      <c r="A91" s="7" t="str">
        <f t="shared" si="66"/>
        <v>Luksemburg</v>
      </c>
      <c r="B91" s="7">
        <f t="shared" si="67"/>
        <v>0.42776386772427577</v>
      </c>
      <c r="C91" s="7">
        <f t="shared" si="68"/>
        <v>8.0535170593778072E-2</v>
      </c>
      <c r="D91" s="7">
        <f t="shared" si="65"/>
        <v>0.31674356392537106</v>
      </c>
      <c r="H91" s="16"/>
      <c r="I91" s="16"/>
    </row>
    <row r="92" spans="1:9" x14ac:dyDescent="0.2">
      <c r="A92" s="7" t="str">
        <f t="shared" si="66"/>
        <v>Łotwa</v>
      </c>
      <c r="B92" s="7">
        <f t="shared" si="67"/>
        <v>0.49394673441814285</v>
      </c>
      <c r="C92" s="7">
        <f t="shared" si="68"/>
        <v>0.14671803728764515</v>
      </c>
      <c r="D92" s="7">
        <f t="shared" si="65"/>
        <v>0.57703974151902404</v>
      </c>
      <c r="H92" s="16"/>
      <c r="I92" s="16"/>
    </row>
    <row r="93" spans="1:9" x14ac:dyDescent="0.2">
      <c r="A93" s="7" t="str">
        <f t="shared" si="66"/>
        <v>Malta</v>
      </c>
      <c r="B93" s="7">
        <f t="shared" si="67"/>
        <v>0.3472286971304977</v>
      </c>
      <c r="C93" s="7">
        <f t="shared" si="68"/>
        <v>0</v>
      </c>
      <c r="D93" s="7">
        <f t="shared" si="65"/>
        <v>0</v>
      </c>
      <c r="H93" s="16"/>
      <c r="I93" s="16"/>
    </row>
    <row r="94" spans="1:9" x14ac:dyDescent="0.2">
      <c r="A94" s="7" t="str">
        <f t="shared" si="66"/>
        <v>Niemcy</v>
      </c>
      <c r="B94" s="7">
        <f t="shared" si="67"/>
        <v>0.52420543056385127</v>
      </c>
      <c r="C94" s="7">
        <f t="shared" si="68"/>
        <v>0.17697673343335357</v>
      </c>
      <c r="D94" s="7">
        <f t="shared" si="65"/>
        <v>0.69604671929361428</v>
      </c>
      <c r="H94" s="16"/>
      <c r="I94" s="16"/>
    </row>
    <row r="95" spans="1:9" x14ac:dyDescent="0.2">
      <c r="A95" s="7" t="str">
        <f t="shared" si="66"/>
        <v>Polska</v>
      </c>
      <c r="B95" s="7">
        <f t="shared" si="67"/>
        <v>0.49511200648598291</v>
      </c>
      <c r="C95" s="7">
        <f t="shared" si="68"/>
        <v>0.14788330935548522</v>
      </c>
      <c r="D95" s="7">
        <f t="shared" si="65"/>
        <v>0.58162273830153621</v>
      </c>
      <c r="H95" s="16"/>
      <c r="I95" s="16"/>
    </row>
    <row r="96" spans="1:9" x14ac:dyDescent="0.2">
      <c r="A96" s="7" t="str">
        <f t="shared" si="66"/>
        <v>Portugalia</v>
      </c>
      <c r="B96" s="7">
        <f t="shared" si="67"/>
        <v>0.43248040147540939</v>
      </c>
      <c r="C96" s="7">
        <f t="shared" si="68"/>
        <v>8.5251704344911694E-2</v>
      </c>
      <c r="D96" s="7">
        <f t="shared" si="65"/>
        <v>0.3352936172585142</v>
      </c>
      <c r="H96" s="16"/>
      <c r="I96" s="16"/>
    </row>
    <row r="97" spans="1:9" x14ac:dyDescent="0.2">
      <c r="A97" s="7" t="str">
        <f t="shared" si="66"/>
        <v>Rumunia</v>
      </c>
      <c r="B97" s="7">
        <f t="shared" si="67"/>
        <v>0.41027407705847024</v>
      </c>
      <c r="C97" s="7">
        <f t="shared" si="68"/>
        <v>6.3045379927972545E-2</v>
      </c>
      <c r="D97" s="7">
        <f t="shared" si="65"/>
        <v>0.24795649130912556</v>
      </c>
      <c r="H97" s="16"/>
      <c r="I97" s="16"/>
    </row>
    <row r="98" spans="1:9" x14ac:dyDescent="0.2">
      <c r="A98" s="7" t="str">
        <f t="shared" si="66"/>
        <v>Słowacja</v>
      </c>
      <c r="B98" s="7">
        <f t="shared" si="67"/>
        <v>0.51863205430818082</v>
      </c>
      <c r="C98" s="7">
        <f t="shared" si="68"/>
        <v>0.17140335717768312</v>
      </c>
      <c r="D98" s="7">
        <f t="shared" si="65"/>
        <v>0.67412671781720979</v>
      </c>
      <c r="H98" s="16"/>
      <c r="I98" s="16"/>
    </row>
    <row r="99" spans="1:9" x14ac:dyDescent="0.2">
      <c r="A99" s="7" t="str">
        <f t="shared" si="66"/>
        <v>Słowenia</v>
      </c>
      <c r="B99" s="7">
        <f t="shared" si="67"/>
        <v>0.59910086053640332</v>
      </c>
      <c r="C99" s="7">
        <f t="shared" si="68"/>
        <v>0.25187216340590562</v>
      </c>
      <c r="D99" s="7">
        <f t="shared" si="65"/>
        <v>0.99060927173280833</v>
      </c>
      <c r="H99" s="16"/>
      <c r="I99" s="16"/>
    </row>
    <row r="100" spans="1:9" x14ac:dyDescent="0.2">
      <c r="A100" s="7" t="str">
        <f t="shared" si="66"/>
        <v>Szwecja</v>
      </c>
      <c r="B100" s="7">
        <f t="shared" si="67"/>
        <v>0.60148854568342114</v>
      </c>
      <c r="C100" s="7">
        <f t="shared" si="68"/>
        <v>0.25425984855292344</v>
      </c>
      <c r="D100" s="7">
        <f t="shared" si="65"/>
        <v>1</v>
      </c>
      <c r="H100" s="16"/>
      <c r="I100" s="16"/>
    </row>
    <row r="101" spans="1:9" x14ac:dyDescent="0.2">
      <c r="A101" s="7" t="str">
        <f t="shared" si="66"/>
        <v>Węgry</v>
      </c>
      <c r="B101" s="7">
        <f t="shared" si="67"/>
        <v>0.4683141994545213</v>
      </c>
      <c r="C101" s="7">
        <f t="shared" si="68"/>
        <v>0.1210855023240236</v>
      </c>
      <c r="D101" s="7">
        <f t="shared" si="65"/>
        <v>0.47622738317969227</v>
      </c>
      <c r="H101" s="16"/>
      <c r="I101" s="16"/>
    </row>
    <row r="102" spans="1:9" x14ac:dyDescent="0.2">
      <c r="A102" s="7" t="str">
        <f t="shared" si="66"/>
        <v>Wielka Brytania</v>
      </c>
      <c r="B102" s="7">
        <f t="shared" si="67"/>
        <v>0.50500865751640345</v>
      </c>
      <c r="C102" s="7">
        <f t="shared" si="68"/>
        <v>0.15777996038590575</v>
      </c>
      <c r="D102" s="7">
        <f t="shared" si="65"/>
        <v>0.62054611171950069</v>
      </c>
      <c r="H102" s="16"/>
      <c r="I102" s="16"/>
    </row>
    <row r="103" spans="1:9" x14ac:dyDescent="0.2">
      <c r="A103" s="7" t="str">
        <f t="shared" si="66"/>
        <v>Włochy</v>
      </c>
      <c r="B103" s="7">
        <f t="shared" si="67"/>
        <v>0.54085466371699931</v>
      </c>
      <c r="C103" s="7">
        <f t="shared" si="68"/>
        <v>0.19362596658650161</v>
      </c>
      <c r="D103" s="7">
        <f t="shared" si="65"/>
        <v>0.76152789238446716</v>
      </c>
      <c r="H103" s="16"/>
      <c r="I103" s="16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N10" sqref="N10"/>
    </sheetView>
  </sheetViews>
  <sheetFormatPr defaultRowHeight="12.75" x14ac:dyDescent="0.2"/>
  <sheetData>
    <row r="1" spans="1:12" x14ac:dyDescent="0.2">
      <c r="A1" t="s">
        <v>127</v>
      </c>
      <c r="B1" t="s">
        <v>128</v>
      </c>
      <c r="C1" t="s">
        <v>142</v>
      </c>
      <c r="D1" t="s">
        <v>64</v>
      </c>
      <c r="E1" t="s">
        <v>65</v>
      </c>
      <c r="F1" t="str">
        <f>'ranking-standaryzacja'!B76</f>
        <v>gi"</v>
      </c>
      <c r="G1" t="s">
        <v>66</v>
      </c>
      <c r="H1" t="str">
        <f>'ranking-unitaryzacja'!B75</f>
        <v>si</v>
      </c>
      <c r="I1" t="s">
        <v>28</v>
      </c>
      <c r="J1" t="s">
        <v>29</v>
      </c>
      <c r="K1" t="s">
        <v>171</v>
      </c>
      <c r="L1" t="s">
        <v>172</v>
      </c>
    </row>
    <row r="2" spans="1:12" x14ac:dyDescent="0.2">
      <c r="A2">
        <v>1</v>
      </c>
      <c r="B2" t="str">
        <f>wzorzec!AA20</f>
        <v>Niemcy</v>
      </c>
      <c r="C2" t="s">
        <v>143</v>
      </c>
      <c r="D2" s="5">
        <f>wzorzec!AB20</f>
        <v>0.91890390050857274</v>
      </c>
      <c r="E2" t="str">
        <f>'ranking-standaryzacja'!A95</f>
        <v>Niemcy</v>
      </c>
      <c r="F2">
        <f>'ranking-standaryzacja'!B95</f>
        <v>1</v>
      </c>
      <c r="G2" t="str">
        <f>'ranking-unitaryzacja'!A100</f>
        <v>Szwecja</v>
      </c>
      <c r="H2">
        <f>'ranking-unitaryzacja'!D100</f>
        <v>1</v>
      </c>
      <c r="I2" s="5">
        <f>AVERAGE(D2:D29)</f>
        <v>0.35887430498797057</v>
      </c>
      <c r="J2">
        <f>STDEV(D2:D29)</f>
        <v>0.17943715249398506</v>
      </c>
      <c r="K2" s="5">
        <f>I2-J2</f>
        <v>0.17943715249398551</v>
      </c>
      <c r="L2" s="5">
        <f>I2+J2</f>
        <v>0.53831145748195564</v>
      </c>
    </row>
    <row r="3" spans="1:12" x14ac:dyDescent="0.2">
      <c r="A3">
        <v>2</v>
      </c>
      <c r="B3" t="str">
        <f>wzorzec!AA11</f>
        <v>Francja</v>
      </c>
      <c r="C3" t="s">
        <v>144</v>
      </c>
      <c r="D3" s="5">
        <f>wzorzec!AB11</f>
        <v>0.73513268209059723</v>
      </c>
      <c r="E3" t="str">
        <f>'ranking-standaryzacja'!A96</f>
        <v>Polska</v>
      </c>
      <c r="F3">
        <f>'ranking-standaryzacja'!B96</f>
        <v>0.94866794984389413</v>
      </c>
      <c r="G3" t="str">
        <f>'ranking-unitaryzacja'!A84</f>
        <v>Finlandia</v>
      </c>
      <c r="H3">
        <f>'ranking-unitaryzacja'!D84</f>
        <v>0.99943001551823951</v>
      </c>
      <c r="I3">
        <f>AVERAGE(F2:F29)</f>
        <v>0.31843424142978327</v>
      </c>
      <c r="J3">
        <f>STDEV(F2:F29)</f>
        <v>0.26934224885162911</v>
      </c>
      <c r="K3" s="5">
        <f>I3-J3</f>
        <v>4.9091992578154164E-2</v>
      </c>
      <c r="L3" s="5">
        <f t="shared" ref="L3:L4" si="0">I3+J3</f>
        <v>0.58777649028141243</v>
      </c>
    </row>
    <row r="4" spans="1:12" x14ac:dyDescent="0.2">
      <c r="A4">
        <v>3</v>
      </c>
      <c r="B4" t="str">
        <f>wzorzec!AA13</f>
        <v>Hiszpania</v>
      </c>
      <c r="C4" t="s">
        <v>148</v>
      </c>
      <c r="D4" s="5">
        <f>wzorzec!AB13</f>
        <v>0.68835309620316587</v>
      </c>
      <c r="E4" t="str">
        <f>'ranking-standaryzacja'!A86</f>
        <v>Francja</v>
      </c>
      <c r="F4">
        <f>'ranking-standaryzacja'!B86</f>
        <v>0.89383249513154628</v>
      </c>
      <c r="G4" t="str">
        <f>'ranking-unitaryzacja'!A99</f>
        <v>Słowenia</v>
      </c>
      <c r="H4">
        <f>'ranking-unitaryzacja'!D99</f>
        <v>0.99060927173280833</v>
      </c>
      <c r="I4">
        <f>AVERAGE(H2:H29)</f>
        <v>0.53754358798113955</v>
      </c>
      <c r="J4">
        <f>STDEV(H2:H29)</f>
        <v>0.2749154559426697</v>
      </c>
      <c r="K4" s="5">
        <f t="shared" ref="K4" si="1">I4-J4</f>
        <v>0.26262813203846985</v>
      </c>
      <c r="L4" s="5">
        <f t="shared" si="0"/>
        <v>0.8124590439238093</v>
      </c>
    </row>
    <row r="5" spans="1:12" x14ac:dyDescent="0.2">
      <c r="A5">
        <v>4</v>
      </c>
      <c r="B5" t="str">
        <f>wzorzec!AA29</f>
        <v>Włochy</v>
      </c>
      <c r="C5" t="s">
        <v>152</v>
      </c>
      <c r="D5" s="5">
        <f>wzorzec!AB29</f>
        <v>0.62375207210282524</v>
      </c>
      <c r="E5" t="str">
        <f>'ranking-standaryzacja'!A103</f>
        <v>Wielka Brytania</v>
      </c>
      <c r="F5">
        <f>'ranking-standaryzacja'!B103</f>
        <v>0.68698576319900928</v>
      </c>
      <c r="G5" t="str">
        <f>'ranking-unitaryzacja'!A81</f>
        <v>Czechy</v>
      </c>
      <c r="H5">
        <f>'ranking-unitaryzacja'!D81</f>
        <v>0.85985539093284691</v>
      </c>
      <c r="I5" t="s">
        <v>173</v>
      </c>
      <c r="J5" t="s">
        <v>173</v>
      </c>
      <c r="K5" t="s">
        <v>173</v>
      </c>
      <c r="L5" t="s">
        <v>173</v>
      </c>
    </row>
    <row r="6" spans="1:12" x14ac:dyDescent="0.2">
      <c r="A6">
        <v>5</v>
      </c>
      <c r="B6" t="str">
        <f>wzorzec!AA10</f>
        <v>Finlandia</v>
      </c>
      <c r="C6" t="s">
        <v>145</v>
      </c>
      <c r="D6" s="5">
        <f>wzorzec!AB10</f>
        <v>0.59251869308149641</v>
      </c>
      <c r="E6" t="str">
        <f>'ranking-standaryzacja'!A88</f>
        <v>Hiszpania</v>
      </c>
      <c r="F6">
        <f>'ranking-standaryzacja'!B88</f>
        <v>0.5733130053155675</v>
      </c>
      <c r="G6" t="str">
        <f>'ranking-unitaryzacja'!A85</f>
        <v>Francja</v>
      </c>
      <c r="H6">
        <f>'ranking-unitaryzacja'!D85</f>
        <v>0.76869651616053547</v>
      </c>
      <c r="I6" t="s">
        <v>173</v>
      </c>
      <c r="J6" t="s">
        <v>173</v>
      </c>
      <c r="K6" t="s">
        <v>173</v>
      </c>
      <c r="L6" t="s">
        <v>173</v>
      </c>
    </row>
    <row r="7" spans="1:12" x14ac:dyDescent="0.2">
      <c r="A7">
        <v>6</v>
      </c>
      <c r="B7" t="str">
        <f>wzorzec!AA26</f>
        <v>Szwecja</v>
      </c>
      <c r="C7" t="s">
        <v>153</v>
      </c>
      <c r="D7" s="5">
        <f>wzorzec!AB26</f>
        <v>0.42244641916282877</v>
      </c>
      <c r="E7" t="str">
        <f>'ranking-standaryzacja'!A85</f>
        <v>Finlandia</v>
      </c>
      <c r="F7">
        <f>'ranking-standaryzacja'!B85</f>
        <v>0.38361600792139694</v>
      </c>
      <c r="G7" t="str">
        <f>'ranking-unitaryzacja'!A103</f>
        <v>Włochy</v>
      </c>
      <c r="H7">
        <f>'ranking-unitaryzacja'!D103</f>
        <v>0.76152789238446716</v>
      </c>
      <c r="I7" t="s">
        <v>173</v>
      </c>
      <c r="J7" t="s">
        <v>173</v>
      </c>
      <c r="K7" t="s">
        <v>173</v>
      </c>
      <c r="L7" t="s">
        <v>173</v>
      </c>
    </row>
    <row r="8" spans="1:12" x14ac:dyDescent="0.2">
      <c r="A8">
        <v>7</v>
      </c>
      <c r="B8" t="str">
        <f>wzorzec!AA21</f>
        <v>Polska</v>
      </c>
      <c r="C8" t="s">
        <v>154</v>
      </c>
      <c r="D8" s="5">
        <f>wzorzec!AB21</f>
        <v>0.37151714043949791</v>
      </c>
      <c r="E8" t="str">
        <f>'ranking-standaryzacja'!A77</f>
        <v>Austria</v>
      </c>
      <c r="F8">
        <f>'ranking-standaryzacja'!B77</f>
        <v>0.37973618747146354</v>
      </c>
      <c r="G8" t="str">
        <f>'ranking-unitaryzacja'!A87</f>
        <v>Hiszpania</v>
      </c>
      <c r="H8">
        <f>'ranking-unitaryzacja'!D87</f>
        <v>0.7348926885683722</v>
      </c>
      <c r="I8" t="s">
        <v>173</v>
      </c>
      <c r="J8" t="s">
        <v>173</v>
      </c>
      <c r="K8" t="s">
        <v>173</v>
      </c>
      <c r="L8" t="s">
        <v>173</v>
      </c>
    </row>
    <row r="9" spans="1:12" x14ac:dyDescent="0.2">
      <c r="A9">
        <v>8</v>
      </c>
      <c r="B9" t="str">
        <f>wzorzec!AA22</f>
        <v>Portugalia</v>
      </c>
      <c r="C9" t="s">
        <v>146</v>
      </c>
      <c r="D9" s="5">
        <f>wzorzec!AB22</f>
        <v>0.32654999161511233</v>
      </c>
      <c r="E9" t="str">
        <f>'ranking-standaryzacja'!A104</f>
        <v>Włochy</v>
      </c>
      <c r="F9">
        <f>'ranking-standaryzacja'!B104</f>
        <v>0.3575507186273949</v>
      </c>
      <c r="G9" t="str">
        <f>'ranking-unitaryzacja'!A94</f>
        <v>Niemcy</v>
      </c>
      <c r="H9">
        <f>'ranking-unitaryzacja'!D94</f>
        <v>0.69604671929361428</v>
      </c>
      <c r="I9" t="s">
        <v>173</v>
      </c>
      <c r="J9" t="s">
        <v>173</v>
      </c>
      <c r="K9" t="s">
        <v>173</v>
      </c>
      <c r="L9" t="s">
        <v>173</v>
      </c>
    </row>
    <row r="10" spans="1:12" x14ac:dyDescent="0.2">
      <c r="A10">
        <v>9</v>
      </c>
      <c r="B10" t="str">
        <f>wzorzec!AA24</f>
        <v>Słowacja</v>
      </c>
      <c r="C10" t="s">
        <v>155</v>
      </c>
      <c r="D10" s="5">
        <f>wzorzec!AB24</f>
        <v>0.30930289576154879</v>
      </c>
      <c r="E10" t="str">
        <f>'ranking-standaryzacja'!A99</f>
        <v>Słowacja</v>
      </c>
      <c r="F10">
        <f>'ranking-standaryzacja'!B99</f>
        <v>0.32919699083798332</v>
      </c>
      <c r="G10" t="str">
        <f>'ranking-unitaryzacja'!A76</f>
        <v>Austria</v>
      </c>
      <c r="H10">
        <f>'ranking-unitaryzacja'!D76</f>
        <v>0.69592153221360387</v>
      </c>
      <c r="I10" t="s">
        <v>173</v>
      </c>
      <c r="J10" t="s">
        <v>173</v>
      </c>
      <c r="K10" t="s">
        <v>173</v>
      </c>
      <c r="L10" t="s">
        <v>173</v>
      </c>
    </row>
    <row r="11" spans="1:12" x14ac:dyDescent="0.2">
      <c r="A11">
        <v>10</v>
      </c>
      <c r="B11" t="str">
        <f>wzorzec!AA27</f>
        <v>Węgry</v>
      </c>
      <c r="C11" t="s">
        <v>156</v>
      </c>
      <c r="D11" s="5">
        <f>wzorzec!AB27</f>
        <v>0.30862911317350938</v>
      </c>
      <c r="E11" t="str">
        <f>'ranking-standaryzacja'!A82</f>
        <v>Czechy</v>
      </c>
      <c r="F11">
        <f>'ranking-standaryzacja'!B82</f>
        <v>0.32371100484106236</v>
      </c>
      <c r="G11" t="str">
        <f>'ranking-unitaryzacja'!A98</f>
        <v>Słowacja</v>
      </c>
      <c r="H11">
        <f>'ranking-unitaryzacja'!D98</f>
        <v>0.67412671781720979</v>
      </c>
      <c r="I11" t="s">
        <v>173</v>
      </c>
      <c r="J11" t="s">
        <v>173</v>
      </c>
      <c r="K11" t="s">
        <v>173</v>
      </c>
      <c r="L11" t="s">
        <v>173</v>
      </c>
    </row>
    <row r="12" spans="1:12" x14ac:dyDescent="0.2">
      <c r="A12">
        <v>11</v>
      </c>
      <c r="B12" t="str">
        <f>wzorzec!AA2</f>
        <v>Austria</v>
      </c>
      <c r="C12" t="s">
        <v>157</v>
      </c>
      <c r="D12" s="5">
        <f>wzorzec!AB2</f>
        <v>0.30670589620347255</v>
      </c>
      <c r="E12" t="str">
        <f>'ranking-standaryzacja'!A89</f>
        <v>Holandia</v>
      </c>
      <c r="F12">
        <f>'ranking-standaryzacja'!B89</f>
        <v>0.30433129138036308</v>
      </c>
      <c r="G12" t="str">
        <f>'ranking-unitaryzacja'!A88</f>
        <v>Holandia</v>
      </c>
      <c r="H12">
        <f>'ranking-unitaryzacja'!D88</f>
        <v>0.65054080868926678</v>
      </c>
      <c r="I12" t="s">
        <v>173</v>
      </c>
      <c r="J12" t="s">
        <v>173</v>
      </c>
      <c r="K12" t="s">
        <v>173</v>
      </c>
      <c r="L12" t="s">
        <v>173</v>
      </c>
    </row>
    <row r="13" spans="1:12" x14ac:dyDescent="0.2">
      <c r="A13">
        <v>12</v>
      </c>
      <c r="B13" t="str">
        <f>wzorzec!AA7</f>
        <v>Czechy</v>
      </c>
      <c r="C13" t="s">
        <v>147</v>
      </c>
      <c r="D13" s="5">
        <f>wzorzec!AB7</f>
        <v>0.30083676437103901</v>
      </c>
      <c r="E13" t="str">
        <f>'ranking-standaryzacja'!A102</f>
        <v>Węgry</v>
      </c>
      <c r="F13">
        <f>'ranking-standaryzacja'!B102</f>
        <v>0.29999747984017122</v>
      </c>
      <c r="G13" t="str">
        <f>'ranking-unitaryzacja'!A102</f>
        <v>Wielka Brytania</v>
      </c>
      <c r="H13">
        <f>'ranking-unitaryzacja'!D102</f>
        <v>0.62054611171950069</v>
      </c>
      <c r="I13" t="s">
        <v>173</v>
      </c>
      <c r="J13" t="s">
        <v>173</v>
      </c>
      <c r="K13" t="s">
        <v>173</v>
      </c>
      <c r="L13" t="s">
        <v>173</v>
      </c>
    </row>
    <row r="14" spans="1:12" x14ac:dyDescent="0.2">
      <c r="A14">
        <v>13</v>
      </c>
      <c r="B14" t="str">
        <f>wzorzec!AA4</f>
        <v>Bułgaria</v>
      </c>
      <c r="C14" t="s">
        <v>158</v>
      </c>
      <c r="D14" s="5">
        <f>wzorzec!AB4</f>
        <v>0.28612151623116289</v>
      </c>
      <c r="E14" t="str">
        <f>'ranking-standaryzacja'!A101</f>
        <v>Szwecja</v>
      </c>
      <c r="F14">
        <f>'ranking-standaryzacja'!B101</f>
        <v>0.28568630202930861</v>
      </c>
      <c r="G14" t="str">
        <f>'ranking-unitaryzacja'!A95</f>
        <v>Polska</v>
      </c>
      <c r="H14">
        <f>'ranking-unitaryzacja'!D95</f>
        <v>0.58162273830153621</v>
      </c>
      <c r="I14" t="s">
        <v>173</v>
      </c>
      <c r="J14" t="s">
        <v>173</v>
      </c>
      <c r="K14" t="s">
        <v>173</v>
      </c>
      <c r="L14" t="s">
        <v>173</v>
      </c>
    </row>
    <row r="15" spans="1:12" x14ac:dyDescent="0.2">
      <c r="A15">
        <v>14</v>
      </c>
      <c r="B15" t="str">
        <f>wzorzec!AA9</f>
        <v>Estonia</v>
      </c>
      <c r="C15" t="s">
        <v>159</v>
      </c>
      <c r="D15" s="5">
        <f>wzorzec!AB9</f>
        <v>0.28389642723346353</v>
      </c>
      <c r="E15" t="str">
        <f>'ranking-standaryzacja'!A98</f>
        <v>Rumunia</v>
      </c>
      <c r="F15">
        <f>'ranking-standaryzacja'!B98</f>
        <v>0.26395085163846471</v>
      </c>
      <c r="G15" t="str">
        <f>'ranking-unitaryzacja'!A79</f>
        <v>Chorwacja</v>
      </c>
      <c r="H15">
        <f>'ranking-unitaryzacja'!D79</f>
        <v>0.57722950607609091</v>
      </c>
      <c r="I15" t="s">
        <v>173</v>
      </c>
      <c r="J15" t="s">
        <v>173</v>
      </c>
      <c r="K15" t="s">
        <v>173</v>
      </c>
      <c r="L15" t="s">
        <v>173</v>
      </c>
    </row>
    <row r="16" spans="1:12" x14ac:dyDescent="0.2">
      <c r="A16">
        <v>15</v>
      </c>
      <c r="B16" t="str">
        <f>wzorzec!AA18</f>
        <v>Łotwa</v>
      </c>
      <c r="C16" t="s">
        <v>160</v>
      </c>
      <c r="D16" s="5">
        <f>wzorzec!AB18</f>
        <v>0.2838314514419028</v>
      </c>
      <c r="E16" t="str">
        <f>'ranking-standaryzacja'!A87</f>
        <v>Grecja</v>
      </c>
      <c r="F16">
        <f>'ranking-standaryzacja'!B87</f>
        <v>0.24855119925264299</v>
      </c>
      <c r="G16" t="str">
        <f>'ranking-unitaryzacja'!A92</f>
        <v>Łotwa</v>
      </c>
      <c r="H16">
        <f>'ranking-unitaryzacja'!D92</f>
        <v>0.57703974151902404</v>
      </c>
      <c r="I16" t="s">
        <v>173</v>
      </c>
      <c r="J16" t="s">
        <v>173</v>
      </c>
      <c r="K16" t="s">
        <v>173</v>
      </c>
      <c r="L16" t="s">
        <v>173</v>
      </c>
    </row>
    <row r="17" spans="1:12" x14ac:dyDescent="0.2">
      <c r="A17">
        <v>16</v>
      </c>
      <c r="B17" t="str">
        <f>wzorzec!AA23</f>
        <v>Rumunia</v>
      </c>
      <c r="C17" t="s">
        <v>161</v>
      </c>
      <c r="D17" s="5">
        <f>wzorzec!AB23</f>
        <v>0.28330212071112038</v>
      </c>
      <c r="E17" t="str">
        <f>'ranking-standaryzacja'!A81</f>
        <v>Cypr</v>
      </c>
      <c r="F17">
        <f>'ranking-standaryzacja'!B81</f>
        <v>0.22779552369458231</v>
      </c>
      <c r="G17" t="str">
        <f>'ranking-unitaryzacja'!A82</f>
        <v>Dania</v>
      </c>
      <c r="H17">
        <f>'ranking-unitaryzacja'!D82</f>
        <v>0.55119477966299069</v>
      </c>
      <c r="I17" t="s">
        <v>173</v>
      </c>
      <c r="J17" t="s">
        <v>173</v>
      </c>
      <c r="K17" t="s">
        <v>173</v>
      </c>
      <c r="L17" t="s">
        <v>173</v>
      </c>
    </row>
    <row r="18" spans="1:12" x14ac:dyDescent="0.2">
      <c r="A18">
        <v>17</v>
      </c>
      <c r="B18" t="str">
        <f>wzorzec!AA16</f>
        <v>Litwa</v>
      </c>
      <c r="C18" t="s">
        <v>162</v>
      </c>
      <c r="D18" s="5">
        <f>wzorzec!AB16</f>
        <v>0.26960263288779229</v>
      </c>
      <c r="E18" t="str">
        <f>'ranking-standaryzacja'!A94</f>
        <v>Malta</v>
      </c>
      <c r="F18">
        <f>'ranking-standaryzacja'!B94</f>
        <v>0.20132587680101827</v>
      </c>
      <c r="G18" t="str">
        <f>'ranking-unitaryzacja'!A83</f>
        <v>Estonia</v>
      </c>
      <c r="H18">
        <f>'ranking-unitaryzacja'!D83</f>
        <v>0.54650768563712826</v>
      </c>
      <c r="I18" t="s">
        <v>173</v>
      </c>
      <c r="J18" t="s">
        <v>173</v>
      </c>
      <c r="K18" t="s">
        <v>173</v>
      </c>
      <c r="L18" t="s">
        <v>173</v>
      </c>
    </row>
    <row r="19" spans="1:12" x14ac:dyDescent="0.2">
      <c r="A19">
        <v>18</v>
      </c>
      <c r="B19" t="str">
        <f>wzorzec!AA5</f>
        <v>Chorwacja</v>
      </c>
      <c r="C19" t="s">
        <v>163</v>
      </c>
      <c r="D19" s="5">
        <f>wzorzec!AB5</f>
        <v>0.26398939934235799</v>
      </c>
      <c r="E19" t="str">
        <f>'ranking-standaryzacja'!A97</f>
        <v>Portugalia</v>
      </c>
      <c r="F19">
        <f>'ranking-standaryzacja'!B97</f>
        <v>0.19713666481337974</v>
      </c>
      <c r="G19" t="str">
        <f>'ranking-unitaryzacja'!A101</f>
        <v>Węgry</v>
      </c>
      <c r="H19">
        <f>'ranking-unitaryzacja'!D101</f>
        <v>0.47622738317969227</v>
      </c>
      <c r="I19" t="s">
        <v>173</v>
      </c>
      <c r="J19" t="s">
        <v>173</v>
      </c>
      <c r="K19" t="s">
        <v>173</v>
      </c>
      <c r="L19" t="s">
        <v>173</v>
      </c>
    </row>
    <row r="20" spans="1:12" x14ac:dyDescent="0.2">
      <c r="A20">
        <v>19</v>
      </c>
      <c r="B20" t="str">
        <f>wzorzec!AA28</f>
        <v>Wielka Brytania</v>
      </c>
      <c r="C20" t="s">
        <v>164</v>
      </c>
      <c r="D20" s="5">
        <f>wzorzec!AB28</f>
        <v>0.26330931572322713</v>
      </c>
      <c r="E20" t="str">
        <f>'ranking-standaryzacja'!A83</f>
        <v>Dania</v>
      </c>
      <c r="F20">
        <f>'ranking-standaryzacja'!B83</f>
        <v>0.19629095779012334</v>
      </c>
      <c r="G20" t="str">
        <f>'ranking-unitaryzacja'!A96</f>
        <v>Portugalia</v>
      </c>
      <c r="H20">
        <f>'ranking-unitaryzacja'!D96</f>
        <v>0.3352936172585142</v>
      </c>
      <c r="I20" t="s">
        <v>173</v>
      </c>
      <c r="J20" t="s">
        <v>173</v>
      </c>
      <c r="K20" t="s">
        <v>173</v>
      </c>
      <c r="L20" t="s">
        <v>173</v>
      </c>
    </row>
    <row r="21" spans="1:12" x14ac:dyDescent="0.2">
      <c r="A21">
        <v>20</v>
      </c>
      <c r="B21" t="str">
        <f>wzorzec!AA25</f>
        <v>Słowenia</v>
      </c>
      <c r="C21" t="s">
        <v>165</v>
      </c>
      <c r="D21" s="5">
        <f>wzorzec!AB25</f>
        <v>0.2615147040325313</v>
      </c>
      <c r="E21" t="str">
        <f>'ranking-standaryzacja'!A100</f>
        <v>Słowenia</v>
      </c>
      <c r="F21">
        <f>'ranking-standaryzacja'!B100</f>
        <v>0.17251091270655544</v>
      </c>
      <c r="G21" t="str">
        <f>'ranking-unitaryzacja'!A86</f>
        <v>Grecja</v>
      </c>
      <c r="H21">
        <f>'ranking-unitaryzacja'!D86</f>
        <v>0.32786421644362573</v>
      </c>
      <c r="I21" t="s">
        <v>173</v>
      </c>
      <c r="J21" t="s">
        <v>173</v>
      </c>
      <c r="K21" t="s">
        <v>173</v>
      </c>
      <c r="L21" t="s">
        <v>173</v>
      </c>
    </row>
    <row r="22" spans="1:12" x14ac:dyDescent="0.2">
      <c r="A22">
        <v>21</v>
      </c>
      <c r="B22" t="str">
        <f>wzorzec!AA12</f>
        <v>Grecja</v>
      </c>
      <c r="C22" t="s">
        <v>149</v>
      </c>
      <c r="D22" s="5">
        <f>wzorzec!AB12</f>
        <v>0.25495311326184045</v>
      </c>
      <c r="E22" t="str">
        <f>'ranking-standaryzacja'!A78</f>
        <v>Belgia</v>
      </c>
      <c r="F22">
        <f>'ranking-standaryzacja'!B78</f>
        <v>0.15007640252781557</v>
      </c>
      <c r="G22" t="str">
        <f>'ranking-unitaryzacja'!A77</f>
        <v>Belgia</v>
      </c>
      <c r="H22">
        <f>'ranking-unitaryzacja'!D77</f>
        <v>0.32727318580446846</v>
      </c>
      <c r="I22" t="s">
        <v>173</v>
      </c>
      <c r="J22" t="s">
        <v>173</v>
      </c>
      <c r="K22" t="s">
        <v>173</v>
      </c>
      <c r="L22" t="s">
        <v>173</v>
      </c>
    </row>
    <row r="23" spans="1:12" x14ac:dyDescent="0.2">
      <c r="A23">
        <v>22</v>
      </c>
      <c r="B23" t="str">
        <f>wzorzec!AA8</f>
        <v>Dania</v>
      </c>
      <c r="C23" t="s">
        <v>166</v>
      </c>
      <c r="D23" s="5">
        <f>wzorzec!AB8</f>
        <v>0.2476900171512455</v>
      </c>
      <c r="E23" t="str">
        <f>'ranking-standaryzacja'!A80</f>
        <v>Chorwacja</v>
      </c>
      <c r="F23">
        <f>'ranking-standaryzacja'!B80</f>
        <v>0.12987348592454107</v>
      </c>
      <c r="G23" t="str">
        <f>'ranking-unitaryzacja'!A91</f>
        <v>Luksemburg</v>
      </c>
      <c r="H23">
        <f>'ranking-unitaryzacja'!D91</f>
        <v>0.31674356392537106</v>
      </c>
      <c r="I23" t="s">
        <v>173</v>
      </c>
      <c r="J23" t="s">
        <v>173</v>
      </c>
      <c r="K23" t="s">
        <v>173</v>
      </c>
      <c r="L23" t="s">
        <v>173</v>
      </c>
    </row>
    <row r="24" spans="1:12" x14ac:dyDescent="0.2">
      <c r="A24">
        <v>23</v>
      </c>
      <c r="B24" t="str">
        <f>wzorzec!AA14</f>
        <v>Holandia</v>
      </c>
      <c r="C24" t="s">
        <v>167</v>
      </c>
      <c r="D24" s="5">
        <f>wzorzec!AB14</f>
        <v>0.24648557462321519</v>
      </c>
      <c r="E24" t="str">
        <f>'ranking-standaryzacja'!A93</f>
        <v>Łotwa</v>
      </c>
      <c r="F24">
        <f>'ranking-standaryzacja'!B93</f>
        <v>0.11164965834917699</v>
      </c>
      <c r="G24" t="str">
        <f>'ranking-unitaryzacja'!A97</f>
        <v>Rumunia</v>
      </c>
      <c r="H24">
        <f>'ranking-unitaryzacja'!D97</f>
        <v>0.24795649130912556</v>
      </c>
      <c r="I24" t="s">
        <v>173</v>
      </c>
      <c r="J24" t="s">
        <v>173</v>
      </c>
      <c r="K24" t="s">
        <v>173</v>
      </c>
      <c r="L24" t="s">
        <v>173</v>
      </c>
    </row>
    <row r="25" spans="1:12" x14ac:dyDescent="0.2">
      <c r="A25">
        <v>24</v>
      </c>
      <c r="B25" t="str">
        <f>wzorzec!AA3</f>
        <v>Belgia</v>
      </c>
      <c r="C25" t="s">
        <v>150</v>
      </c>
      <c r="D25" s="5">
        <f>wzorzec!AB3</f>
        <v>0.242688723345867</v>
      </c>
      <c r="E25" t="str">
        <f>'ranking-standaryzacja'!A84</f>
        <v>Estonia</v>
      </c>
      <c r="F25">
        <f>'ranking-standaryzacja'!B84</f>
        <v>0.11068466648445414</v>
      </c>
      <c r="G25" t="str">
        <f>'ranking-unitaryzacja'!A78</f>
        <v>Bułgaria</v>
      </c>
      <c r="H25">
        <f>'ranking-unitaryzacja'!D78</f>
        <v>0.22822897317843438</v>
      </c>
      <c r="I25" t="s">
        <v>173</v>
      </c>
      <c r="J25" t="s">
        <v>173</v>
      </c>
      <c r="K25" t="s">
        <v>173</v>
      </c>
      <c r="L25" t="s">
        <v>173</v>
      </c>
    </row>
    <row r="26" spans="1:12" x14ac:dyDescent="0.2">
      <c r="A26">
        <v>25</v>
      </c>
      <c r="B26" t="str">
        <f>wzorzec!AA6</f>
        <v>Cypr</v>
      </c>
      <c r="C26" t="s">
        <v>151</v>
      </c>
      <c r="D26" s="5">
        <f>wzorzec!AB6</f>
        <v>0.24093019991761011</v>
      </c>
      <c r="E26" t="str">
        <f>'ranking-standaryzacja'!A91</f>
        <v>Litwa</v>
      </c>
      <c r="F26">
        <f>'ranking-standaryzacja'!B91</f>
        <v>5.6574083913377746E-2</v>
      </c>
      <c r="G26" t="str">
        <f>'ranking-unitaryzacja'!A89</f>
        <v>Irlandia</v>
      </c>
      <c r="H26">
        <f>'ranking-unitaryzacja'!D89</f>
        <v>0.20934450693466145</v>
      </c>
      <c r="I26" t="s">
        <v>173</v>
      </c>
      <c r="J26" t="s">
        <v>173</v>
      </c>
      <c r="K26" t="s">
        <v>173</v>
      </c>
      <c r="L26" t="s">
        <v>173</v>
      </c>
    </row>
    <row r="27" spans="1:12" x14ac:dyDescent="0.2">
      <c r="A27">
        <v>26</v>
      </c>
      <c r="B27" t="str">
        <f>wzorzec!AA15</f>
        <v>Irlandia</v>
      </c>
      <c r="C27" t="s">
        <v>168</v>
      </c>
      <c r="D27" s="5">
        <f>wzorzec!AB15</f>
        <v>0.23872410133048338</v>
      </c>
      <c r="E27" t="str">
        <f>'ranking-standaryzacja'!A90</f>
        <v>Irlandia</v>
      </c>
      <c r="F27">
        <f>'ranking-standaryzacja'!B90</f>
        <v>4.3397296518674862E-2</v>
      </c>
      <c r="G27" t="str">
        <f>'ranking-unitaryzacja'!A90</f>
        <v>Litwa</v>
      </c>
      <c r="H27">
        <f>'ranking-unitaryzacja'!D90</f>
        <v>0.20720241997311428</v>
      </c>
      <c r="I27" t="s">
        <v>173</v>
      </c>
      <c r="J27" t="s">
        <v>173</v>
      </c>
      <c r="K27" t="s">
        <v>173</v>
      </c>
      <c r="L27" t="s">
        <v>173</v>
      </c>
    </row>
    <row r="28" spans="1:12" x14ac:dyDescent="0.2">
      <c r="A28">
        <v>27</v>
      </c>
      <c r="B28" t="str">
        <f>wzorzec!AA19</f>
        <v>Malta</v>
      </c>
      <c r="C28" t="s">
        <v>169</v>
      </c>
      <c r="D28" s="5">
        <f>wzorzec!AB19</f>
        <v>0.23842518948297264</v>
      </c>
      <c r="E28" t="str">
        <f>'ranking-standaryzacja'!A79</f>
        <v>Bułgaria</v>
      </c>
      <c r="F28">
        <f>'ranking-standaryzacja'!B79</f>
        <v>3.971598317996311E-2</v>
      </c>
      <c r="G28" t="str">
        <f>'ranking-unitaryzacja'!A80</f>
        <v>Cypr</v>
      </c>
      <c r="H28">
        <f>'ranking-unitaryzacja'!D80</f>
        <v>8.9297989237666145E-2</v>
      </c>
      <c r="I28" t="s">
        <v>173</v>
      </c>
      <c r="J28" t="s">
        <v>173</v>
      </c>
      <c r="K28" t="s">
        <v>173</v>
      </c>
      <c r="L28" t="s">
        <v>173</v>
      </c>
    </row>
    <row r="29" spans="1:12" x14ac:dyDescent="0.2">
      <c r="A29">
        <v>28</v>
      </c>
      <c r="B29" t="str">
        <f>wzorzec!AA17</f>
        <v>Luksemburg</v>
      </c>
      <c r="C29" t="s">
        <v>170</v>
      </c>
      <c r="D29" s="5">
        <f>wzorzec!AB17</f>
        <v>0.23836738823271697</v>
      </c>
      <c r="E29" t="str">
        <f>'ranking-standaryzacja'!A92</f>
        <v>Luksemburg</v>
      </c>
      <c r="F29">
        <f>'ranking-standaryzacja'!B92</f>
        <v>0</v>
      </c>
      <c r="G29" t="str">
        <f>'ranking-unitaryzacja'!A93</f>
        <v>Malta</v>
      </c>
      <c r="H29">
        <f>'ranking-unitaryzacja'!D93</f>
        <v>0</v>
      </c>
      <c r="I29" t="s">
        <v>173</v>
      </c>
      <c r="J29" t="s">
        <v>173</v>
      </c>
      <c r="K29" t="s">
        <v>173</v>
      </c>
      <c r="L29" t="s">
        <v>173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2019-02-13T09:13:46Z</dcterms:modified>
</cp:coreProperties>
</file>