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54" documentId="13_ncr:1_{19B428D2-058C-45FB-8F4A-0A308A58B992}" xr6:coauthVersionLast="36" xr6:coauthVersionMax="38" xr10:uidLastSave="{EE6BFEBA-7AEA-4E20-AE78-7893B5B70140}"/>
  <bookViews>
    <workbookView xWindow="0" yWindow="0" windowWidth="19830" windowHeight="7980" firstSheet="2" activeTab="6" xr2:uid="{00000000-000D-0000-FFFF-FFFF00000000}"/>
  </bookViews>
  <sheets>
    <sheet name="dane " sheetId="1" r:id="rId1"/>
    <sheet name="dane po Vs" sheetId="2" r:id="rId2"/>
    <sheet name="macierz korelacji" sheetId="3" r:id="rId3"/>
    <sheet name="wzorzec" sheetId="8" r:id="rId4"/>
    <sheet name="ranking-standaryzacja" sheetId="7" r:id="rId5"/>
    <sheet name="ranking-unitaryzacja" sheetId="6" r:id="rId6"/>
    <sheet name="rankingi_2016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9" l="1"/>
  <c r="L4" i="9"/>
  <c r="L2" i="9"/>
  <c r="K3" i="9"/>
  <c r="K4" i="9"/>
  <c r="K2" i="9"/>
  <c r="J4" i="9"/>
  <c r="J2" i="9"/>
  <c r="J3" i="9"/>
  <c r="I4" i="9"/>
  <c r="I3" i="9"/>
  <c r="I2" i="9"/>
  <c r="AB6" i="1" l="1"/>
  <c r="W41" i="7" l="1"/>
  <c r="D14" i="2"/>
  <c r="D13" i="8" s="1"/>
  <c r="C1" i="8"/>
  <c r="D1" i="8"/>
  <c r="E1" i="8"/>
  <c r="F1" i="8"/>
  <c r="I1" i="8"/>
  <c r="J1" i="8"/>
  <c r="K1" i="8"/>
  <c r="L1" i="8"/>
  <c r="M1" i="8"/>
  <c r="N1" i="8"/>
  <c r="O1" i="8"/>
  <c r="P1" i="8"/>
  <c r="Q1" i="8"/>
  <c r="R1" i="8"/>
  <c r="S1" i="8"/>
  <c r="S2" i="7" s="1"/>
  <c r="T1" i="8"/>
  <c r="T2" i="7" s="1"/>
  <c r="Y4" i="3"/>
  <c r="Y5" i="3"/>
  <c r="Z5" i="3"/>
  <c r="Y6" i="3"/>
  <c r="Z6" i="3"/>
  <c r="AA6" i="3"/>
  <c r="Y7" i="3"/>
  <c r="Z7" i="3"/>
  <c r="AA7" i="3"/>
  <c r="AB7" i="3"/>
  <c r="Y8" i="3"/>
  <c r="Z8" i="3"/>
  <c r="AA8" i="3"/>
  <c r="AB8" i="3"/>
  <c r="AC8" i="3"/>
  <c r="Y9" i="3"/>
  <c r="Z9" i="3"/>
  <c r="AA9" i="3"/>
  <c r="AB9" i="3"/>
  <c r="AC9" i="3"/>
  <c r="AD9" i="3"/>
  <c r="Y10" i="3"/>
  <c r="Z10" i="3"/>
  <c r="AA10" i="3"/>
  <c r="AB10" i="3"/>
  <c r="AC10" i="3"/>
  <c r="AD10" i="3"/>
  <c r="AE10" i="3"/>
  <c r="Y11" i="3"/>
  <c r="Z11" i="3"/>
  <c r="AA11" i="3"/>
  <c r="AB11" i="3"/>
  <c r="AC11" i="3"/>
  <c r="AD11" i="3"/>
  <c r="AE11" i="3"/>
  <c r="AF11" i="3"/>
  <c r="Y12" i="3"/>
  <c r="Z12" i="3"/>
  <c r="AA12" i="3"/>
  <c r="AB12" i="3"/>
  <c r="AC12" i="3"/>
  <c r="AD12" i="3"/>
  <c r="AE12" i="3"/>
  <c r="AF12" i="3"/>
  <c r="AG12" i="3"/>
  <c r="Y13" i="3"/>
  <c r="Z13" i="3"/>
  <c r="AA13" i="3"/>
  <c r="AB13" i="3"/>
  <c r="AC13" i="3"/>
  <c r="AD13" i="3"/>
  <c r="AE13" i="3"/>
  <c r="AF13" i="3"/>
  <c r="AG13" i="3"/>
  <c r="AH13" i="3"/>
  <c r="Y14" i="3"/>
  <c r="Z14" i="3"/>
  <c r="AA14" i="3"/>
  <c r="AB14" i="3"/>
  <c r="AC14" i="3"/>
  <c r="AD14" i="3"/>
  <c r="AE14" i="3"/>
  <c r="AF14" i="3"/>
  <c r="AG14" i="3"/>
  <c r="AH14" i="3"/>
  <c r="AI14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" i="3"/>
  <c r="C1" i="3"/>
  <c r="D1" i="3"/>
  <c r="E1" i="3"/>
  <c r="F1" i="3"/>
  <c r="H1" i="3"/>
  <c r="I1" i="3"/>
  <c r="J1" i="3"/>
  <c r="K1" i="3"/>
  <c r="L1" i="3"/>
  <c r="M1" i="3"/>
  <c r="N1" i="3"/>
  <c r="O1" i="3"/>
  <c r="P1" i="3"/>
  <c r="Q1" i="3"/>
  <c r="S1" i="3"/>
  <c r="U2" i="2"/>
  <c r="U1" i="8" s="1"/>
  <c r="U2" i="7" s="1"/>
  <c r="S1" i="2"/>
  <c r="S1" i="7" s="1"/>
  <c r="T1" i="2"/>
  <c r="T1" i="3" s="1"/>
  <c r="U1" i="2"/>
  <c r="U1" i="7" s="1"/>
  <c r="U42" i="7" s="1"/>
  <c r="R1" i="2"/>
  <c r="R1" i="3" s="1"/>
  <c r="U17" i="2"/>
  <c r="U16" i="8" s="1"/>
  <c r="U17" i="7" s="1"/>
  <c r="N22" i="2"/>
  <c r="N21" i="8" s="1"/>
  <c r="O30" i="2"/>
  <c r="O29" i="8" s="1"/>
  <c r="H1" i="2"/>
  <c r="H2" i="2"/>
  <c r="H1" i="8" s="1"/>
  <c r="G2" i="2"/>
  <c r="G1" i="8" s="1"/>
  <c r="G1" i="2"/>
  <c r="AB29" i="1"/>
  <c r="U29" i="2" s="1"/>
  <c r="U28" i="8" s="1"/>
  <c r="U29" i="7" s="1"/>
  <c r="AB27" i="1"/>
  <c r="U27" i="2" s="1"/>
  <c r="U26" i="8" s="1"/>
  <c r="U27" i="7" s="1"/>
  <c r="AB26" i="1"/>
  <c r="U26" i="2" s="1"/>
  <c r="U25" i="8" s="1"/>
  <c r="U26" i="7" s="1"/>
  <c r="AB24" i="1"/>
  <c r="U24" i="2" s="1"/>
  <c r="U23" i="8" s="1"/>
  <c r="U24" i="7" s="1"/>
  <c r="AB23" i="1"/>
  <c r="U23" i="2" s="1"/>
  <c r="U22" i="8" s="1"/>
  <c r="U23" i="7" s="1"/>
  <c r="AB22" i="1"/>
  <c r="U22" i="2" s="1"/>
  <c r="U21" i="8" s="1"/>
  <c r="U22" i="7" s="1"/>
  <c r="AB21" i="1"/>
  <c r="U21" i="2" s="1"/>
  <c r="U20" i="8" s="1"/>
  <c r="U21" i="7" s="1"/>
  <c r="AB19" i="1"/>
  <c r="U19" i="2" s="1"/>
  <c r="U18" i="8" s="1"/>
  <c r="U19" i="7" s="1"/>
  <c r="AB18" i="1"/>
  <c r="U18" i="2" s="1"/>
  <c r="U17" i="8" s="1"/>
  <c r="U18" i="7" s="1"/>
  <c r="AB17" i="1"/>
  <c r="AB16" i="1"/>
  <c r="U16" i="2" s="1"/>
  <c r="U15" i="8" s="1"/>
  <c r="U16" i="7" s="1"/>
  <c r="AB15" i="1"/>
  <c r="U15" i="2" s="1"/>
  <c r="U14" i="8" s="1"/>
  <c r="U15" i="7" s="1"/>
  <c r="AB14" i="1"/>
  <c r="U14" i="2" s="1"/>
  <c r="U13" i="8" s="1"/>
  <c r="U14" i="7" s="1"/>
  <c r="AB12" i="1"/>
  <c r="U12" i="2" s="1"/>
  <c r="U11" i="8" s="1"/>
  <c r="U12" i="7" s="1"/>
  <c r="AB10" i="1"/>
  <c r="U10" i="2" s="1"/>
  <c r="U9" i="8" s="1"/>
  <c r="U10" i="7" s="1"/>
  <c r="AB9" i="1"/>
  <c r="U9" i="2" s="1"/>
  <c r="U8" i="8" s="1"/>
  <c r="U9" i="7" s="1"/>
  <c r="AB8" i="1"/>
  <c r="U8" i="2" s="1"/>
  <c r="U7" i="8" s="1"/>
  <c r="U8" i="7" s="1"/>
  <c r="AB5" i="1"/>
  <c r="U5" i="2" s="1"/>
  <c r="U4" i="8" s="1"/>
  <c r="U5" i="7" s="1"/>
  <c r="AB4" i="1"/>
  <c r="U4" i="2" s="1"/>
  <c r="U3" i="8" s="1"/>
  <c r="U4" i="7" s="1"/>
  <c r="U6" i="2"/>
  <c r="U5" i="8" s="1"/>
  <c r="U6" i="7" s="1"/>
  <c r="AB7" i="1"/>
  <c r="U7" i="2" s="1"/>
  <c r="U6" i="8" s="1"/>
  <c r="U7" i="7" s="1"/>
  <c r="AB11" i="1"/>
  <c r="U11" i="2" s="1"/>
  <c r="U10" i="8" s="1"/>
  <c r="U11" i="7" s="1"/>
  <c r="AB13" i="1"/>
  <c r="U13" i="2" s="1"/>
  <c r="U12" i="8" s="1"/>
  <c r="U13" i="7" s="1"/>
  <c r="AB20" i="1"/>
  <c r="U20" i="2" s="1"/>
  <c r="U19" i="8" s="1"/>
  <c r="U20" i="7" s="1"/>
  <c r="AB25" i="1"/>
  <c r="U25" i="2" s="1"/>
  <c r="U24" i="8" s="1"/>
  <c r="U25" i="7" s="1"/>
  <c r="AB28" i="1"/>
  <c r="U28" i="2" s="1"/>
  <c r="U27" i="8" s="1"/>
  <c r="U28" i="7" s="1"/>
  <c r="AB30" i="1"/>
  <c r="U30" i="2" s="1"/>
  <c r="U29" i="8" s="1"/>
  <c r="U30" i="7" s="1"/>
  <c r="AB3" i="1"/>
  <c r="U3" i="2" s="1"/>
  <c r="AA4" i="1"/>
  <c r="T4" i="2" s="1"/>
  <c r="T3" i="8" s="1"/>
  <c r="AA5" i="1"/>
  <c r="T5" i="2" s="1"/>
  <c r="T4" i="8" s="1"/>
  <c r="AA6" i="1"/>
  <c r="T6" i="2" s="1"/>
  <c r="T5" i="8" s="1"/>
  <c r="AA7" i="1"/>
  <c r="AA8" i="1"/>
  <c r="T8" i="2" s="1"/>
  <c r="T7" i="8" s="1"/>
  <c r="AA9" i="1"/>
  <c r="T9" i="2" s="1"/>
  <c r="T8" i="8" s="1"/>
  <c r="AA10" i="1"/>
  <c r="T10" i="2" s="1"/>
  <c r="T9" i="8" s="1"/>
  <c r="AA11" i="1"/>
  <c r="T11" i="2" s="1"/>
  <c r="T10" i="8" s="1"/>
  <c r="AA12" i="1"/>
  <c r="T12" i="2" s="1"/>
  <c r="T11" i="8" s="1"/>
  <c r="AA13" i="1"/>
  <c r="T13" i="2" s="1"/>
  <c r="T12" i="8" s="1"/>
  <c r="AA14" i="1"/>
  <c r="T14" i="2" s="1"/>
  <c r="T13" i="8" s="1"/>
  <c r="AA15" i="1"/>
  <c r="T15" i="2" s="1"/>
  <c r="T14" i="8" s="1"/>
  <c r="AA16" i="1"/>
  <c r="T16" i="2" s="1"/>
  <c r="T15" i="8" s="1"/>
  <c r="AA17" i="1"/>
  <c r="T17" i="2" s="1"/>
  <c r="T16" i="8" s="1"/>
  <c r="AA18" i="1"/>
  <c r="T18" i="2" s="1"/>
  <c r="T17" i="8" s="1"/>
  <c r="AA19" i="1"/>
  <c r="T19" i="2" s="1"/>
  <c r="T18" i="8" s="1"/>
  <c r="AA20" i="1"/>
  <c r="T20" i="2" s="1"/>
  <c r="T19" i="8" s="1"/>
  <c r="AA21" i="1"/>
  <c r="T21" i="2" s="1"/>
  <c r="T20" i="8" s="1"/>
  <c r="AA22" i="1"/>
  <c r="T22" i="2" s="1"/>
  <c r="T21" i="8" s="1"/>
  <c r="AA23" i="1"/>
  <c r="T23" i="2" s="1"/>
  <c r="T22" i="8" s="1"/>
  <c r="AA24" i="1"/>
  <c r="T24" i="2" s="1"/>
  <c r="T23" i="8" s="1"/>
  <c r="AA25" i="1"/>
  <c r="T25" i="2" s="1"/>
  <c r="T24" i="8" s="1"/>
  <c r="AA26" i="1"/>
  <c r="T26" i="2" s="1"/>
  <c r="T25" i="8" s="1"/>
  <c r="AA27" i="1"/>
  <c r="T27" i="2" s="1"/>
  <c r="T26" i="8" s="1"/>
  <c r="AA28" i="1"/>
  <c r="T28" i="2" s="1"/>
  <c r="T27" i="8" s="1"/>
  <c r="AA29" i="1"/>
  <c r="T29" i="2" s="1"/>
  <c r="T28" i="8" s="1"/>
  <c r="AA30" i="1"/>
  <c r="T30" i="2" s="1"/>
  <c r="T29" i="8" s="1"/>
  <c r="AA3" i="1"/>
  <c r="Z4" i="1"/>
  <c r="S4" i="2" s="1"/>
  <c r="S3" i="8" s="1"/>
  <c r="Z5" i="1"/>
  <c r="S5" i="2" s="1"/>
  <c r="S4" i="8" s="1"/>
  <c r="Z6" i="1"/>
  <c r="Z7" i="1"/>
  <c r="S7" i="2" s="1"/>
  <c r="S6" i="8" s="1"/>
  <c r="Z8" i="1"/>
  <c r="S8" i="2" s="1"/>
  <c r="S7" i="8" s="1"/>
  <c r="Z9" i="1"/>
  <c r="S9" i="2" s="1"/>
  <c r="S8" i="8" s="1"/>
  <c r="Z10" i="1"/>
  <c r="S10" i="2" s="1"/>
  <c r="S9" i="8" s="1"/>
  <c r="Z11" i="1"/>
  <c r="S11" i="2" s="1"/>
  <c r="S10" i="8" s="1"/>
  <c r="Z12" i="1"/>
  <c r="S12" i="2" s="1"/>
  <c r="S11" i="8" s="1"/>
  <c r="Z13" i="1"/>
  <c r="S13" i="2" s="1"/>
  <c r="S12" i="8" s="1"/>
  <c r="Z14" i="1"/>
  <c r="S14" i="2" s="1"/>
  <c r="S13" i="8" s="1"/>
  <c r="Z15" i="1"/>
  <c r="S15" i="2" s="1"/>
  <c r="S14" i="8" s="1"/>
  <c r="Z16" i="1"/>
  <c r="S16" i="2" s="1"/>
  <c r="S15" i="8" s="1"/>
  <c r="Z17" i="1"/>
  <c r="S17" i="2" s="1"/>
  <c r="S16" i="8" s="1"/>
  <c r="Z18" i="1"/>
  <c r="S18" i="2" s="1"/>
  <c r="S17" i="8" s="1"/>
  <c r="Z19" i="1"/>
  <c r="S19" i="2" s="1"/>
  <c r="S18" i="8" s="1"/>
  <c r="Z20" i="1"/>
  <c r="S20" i="2" s="1"/>
  <c r="S19" i="8" s="1"/>
  <c r="Z21" i="1"/>
  <c r="S21" i="2" s="1"/>
  <c r="S20" i="8" s="1"/>
  <c r="Z22" i="1"/>
  <c r="S22" i="2" s="1"/>
  <c r="S21" i="8" s="1"/>
  <c r="Z23" i="1"/>
  <c r="S23" i="2" s="1"/>
  <c r="S22" i="8" s="1"/>
  <c r="Z24" i="1"/>
  <c r="S24" i="2" s="1"/>
  <c r="S23" i="8" s="1"/>
  <c r="Z25" i="1"/>
  <c r="S25" i="2" s="1"/>
  <c r="S24" i="8" s="1"/>
  <c r="Z26" i="1"/>
  <c r="S26" i="2" s="1"/>
  <c r="S25" i="8" s="1"/>
  <c r="Z27" i="1"/>
  <c r="S27" i="2" s="1"/>
  <c r="S26" i="8" s="1"/>
  <c r="Z28" i="1"/>
  <c r="Z29" i="1"/>
  <c r="S29" i="2" s="1"/>
  <c r="S28" i="8" s="1"/>
  <c r="Z30" i="1"/>
  <c r="S30" i="2" s="1"/>
  <c r="S29" i="8" s="1"/>
  <c r="Z3" i="1"/>
  <c r="S3" i="2" s="1"/>
  <c r="Y4" i="1"/>
  <c r="R4" i="2" s="1"/>
  <c r="R3" i="8" s="1"/>
  <c r="Y5" i="1"/>
  <c r="R5" i="2" s="1"/>
  <c r="R4" i="8" s="1"/>
  <c r="Y6" i="1"/>
  <c r="Y7" i="1"/>
  <c r="R7" i="2" s="1"/>
  <c r="R6" i="8" s="1"/>
  <c r="Y8" i="1"/>
  <c r="R8" i="2" s="1"/>
  <c r="R7" i="8" s="1"/>
  <c r="Y9" i="1"/>
  <c r="R9" i="2" s="1"/>
  <c r="R8" i="8" s="1"/>
  <c r="Y10" i="1"/>
  <c r="R10" i="2" s="1"/>
  <c r="R9" i="8" s="1"/>
  <c r="Y11" i="1"/>
  <c r="R11" i="2" s="1"/>
  <c r="R10" i="8" s="1"/>
  <c r="Y12" i="1"/>
  <c r="R12" i="2" s="1"/>
  <c r="R11" i="8" s="1"/>
  <c r="Y13" i="1"/>
  <c r="R13" i="2" s="1"/>
  <c r="R12" i="8" s="1"/>
  <c r="Y14" i="1"/>
  <c r="R14" i="2" s="1"/>
  <c r="R13" i="8" s="1"/>
  <c r="Y15" i="1"/>
  <c r="R15" i="2" s="1"/>
  <c r="R14" i="8" s="1"/>
  <c r="Y16" i="1"/>
  <c r="R16" i="2" s="1"/>
  <c r="R15" i="8" s="1"/>
  <c r="Y17" i="1"/>
  <c r="R17" i="2" s="1"/>
  <c r="R16" i="8" s="1"/>
  <c r="Y18" i="1"/>
  <c r="R18" i="2" s="1"/>
  <c r="R17" i="8" s="1"/>
  <c r="Y19" i="1"/>
  <c r="R19" i="2" s="1"/>
  <c r="R18" i="8" s="1"/>
  <c r="Y20" i="1"/>
  <c r="R20" i="2" s="1"/>
  <c r="R19" i="8" s="1"/>
  <c r="Y21" i="1"/>
  <c r="R21" i="2" s="1"/>
  <c r="R20" i="8" s="1"/>
  <c r="Y22" i="1"/>
  <c r="R22" i="2" s="1"/>
  <c r="R21" i="8" s="1"/>
  <c r="Y23" i="1"/>
  <c r="R23" i="2" s="1"/>
  <c r="R22" i="8" s="1"/>
  <c r="Y24" i="1"/>
  <c r="R24" i="2" s="1"/>
  <c r="R23" i="8" s="1"/>
  <c r="Y25" i="1"/>
  <c r="R25" i="2" s="1"/>
  <c r="R24" i="8" s="1"/>
  <c r="Y26" i="1"/>
  <c r="R26" i="2" s="1"/>
  <c r="R25" i="8" s="1"/>
  <c r="Y27" i="1"/>
  <c r="R27" i="2" s="1"/>
  <c r="R26" i="8" s="1"/>
  <c r="Y28" i="1"/>
  <c r="R28" i="2" s="1"/>
  <c r="R27" i="8" s="1"/>
  <c r="Y29" i="1"/>
  <c r="R29" i="2" s="1"/>
  <c r="R28" i="8" s="1"/>
  <c r="Y30" i="1"/>
  <c r="R30" i="2" s="1"/>
  <c r="R29" i="8" s="1"/>
  <c r="Y3" i="1"/>
  <c r="W4" i="1"/>
  <c r="Q4" i="2" s="1"/>
  <c r="Q3" i="8" s="1"/>
  <c r="W5" i="1"/>
  <c r="Q5" i="2" s="1"/>
  <c r="Q4" i="8" s="1"/>
  <c r="W6" i="1"/>
  <c r="W7" i="1"/>
  <c r="W8" i="1"/>
  <c r="Q8" i="2" s="1"/>
  <c r="Q7" i="8" s="1"/>
  <c r="W9" i="1"/>
  <c r="Q9" i="2" s="1"/>
  <c r="Q8" i="8" s="1"/>
  <c r="W10" i="1"/>
  <c r="Q10" i="2" s="1"/>
  <c r="Q9" i="8" s="1"/>
  <c r="W11" i="1"/>
  <c r="Q11" i="2" s="1"/>
  <c r="Q10" i="8" s="1"/>
  <c r="W12" i="1"/>
  <c r="Q12" i="2" s="1"/>
  <c r="Q11" i="8" s="1"/>
  <c r="W13" i="1"/>
  <c r="Q13" i="2" s="1"/>
  <c r="Q12" i="8" s="1"/>
  <c r="W14" i="1"/>
  <c r="Q14" i="2" s="1"/>
  <c r="Q13" i="8" s="1"/>
  <c r="W15" i="1"/>
  <c r="Q15" i="2" s="1"/>
  <c r="Q14" i="8" s="1"/>
  <c r="W16" i="1"/>
  <c r="Q16" i="2" s="1"/>
  <c r="Q15" i="8" s="1"/>
  <c r="W17" i="1"/>
  <c r="Q17" i="2" s="1"/>
  <c r="Q16" i="8" s="1"/>
  <c r="W18" i="1"/>
  <c r="Q18" i="2" s="1"/>
  <c r="Q17" i="8" s="1"/>
  <c r="W19" i="1"/>
  <c r="Q19" i="2" s="1"/>
  <c r="Q18" i="8" s="1"/>
  <c r="W20" i="1"/>
  <c r="Q20" i="2" s="1"/>
  <c r="Q19" i="8" s="1"/>
  <c r="W21" i="1"/>
  <c r="Q21" i="2" s="1"/>
  <c r="Q20" i="8" s="1"/>
  <c r="W22" i="1"/>
  <c r="Q22" i="2" s="1"/>
  <c r="Q21" i="8" s="1"/>
  <c r="W23" i="1"/>
  <c r="Q23" i="2" s="1"/>
  <c r="Q22" i="8" s="1"/>
  <c r="W24" i="1"/>
  <c r="Q24" i="2" s="1"/>
  <c r="Q23" i="8" s="1"/>
  <c r="W25" i="1"/>
  <c r="Q25" i="2" s="1"/>
  <c r="Q24" i="8" s="1"/>
  <c r="W26" i="1"/>
  <c r="Q26" i="2" s="1"/>
  <c r="Q25" i="8" s="1"/>
  <c r="W27" i="1"/>
  <c r="Q27" i="2" s="1"/>
  <c r="Q26" i="8" s="1"/>
  <c r="W28" i="1"/>
  <c r="Q28" i="2" s="1"/>
  <c r="Q27" i="8" s="1"/>
  <c r="W29" i="1"/>
  <c r="Q29" i="2" s="1"/>
  <c r="Q28" i="8" s="1"/>
  <c r="W30" i="1"/>
  <c r="Q30" i="2" s="1"/>
  <c r="Q29" i="8" s="1"/>
  <c r="W3" i="1"/>
  <c r="Q3" i="2" s="1"/>
  <c r="V4" i="1"/>
  <c r="P4" i="2" s="1"/>
  <c r="P3" i="8" s="1"/>
  <c r="V5" i="1"/>
  <c r="P5" i="2" s="1"/>
  <c r="P4" i="8" s="1"/>
  <c r="V6" i="1"/>
  <c r="P6" i="2" s="1"/>
  <c r="P5" i="8" s="1"/>
  <c r="V7" i="1"/>
  <c r="V8" i="1"/>
  <c r="P8" i="2" s="1"/>
  <c r="P7" i="8" s="1"/>
  <c r="V9" i="1"/>
  <c r="P9" i="2" s="1"/>
  <c r="P8" i="8" s="1"/>
  <c r="V10" i="1"/>
  <c r="P10" i="2" s="1"/>
  <c r="P9" i="8" s="1"/>
  <c r="V11" i="1"/>
  <c r="P11" i="2" s="1"/>
  <c r="P10" i="8" s="1"/>
  <c r="V12" i="1"/>
  <c r="P12" i="2" s="1"/>
  <c r="P11" i="8" s="1"/>
  <c r="V13" i="1"/>
  <c r="P13" i="2" s="1"/>
  <c r="P12" i="8" s="1"/>
  <c r="V14" i="1"/>
  <c r="P14" i="2" s="1"/>
  <c r="P13" i="8" s="1"/>
  <c r="V15" i="1"/>
  <c r="P15" i="2" s="1"/>
  <c r="P14" i="8" s="1"/>
  <c r="V16" i="1"/>
  <c r="P16" i="2" s="1"/>
  <c r="P15" i="8" s="1"/>
  <c r="V17" i="1"/>
  <c r="P17" i="2" s="1"/>
  <c r="P16" i="8" s="1"/>
  <c r="V18" i="1"/>
  <c r="P18" i="2" s="1"/>
  <c r="P17" i="8" s="1"/>
  <c r="V19" i="1"/>
  <c r="P19" i="2" s="1"/>
  <c r="P18" i="8" s="1"/>
  <c r="V20" i="1"/>
  <c r="P20" i="2" s="1"/>
  <c r="P19" i="8" s="1"/>
  <c r="V21" i="1"/>
  <c r="P21" i="2" s="1"/>
  <c r="P20" i="8" s="1"/>
  <c r="V22" i="1"/>
  <c r="P22" i="2" s="1"/>
  <c r="P21" i="8" s="1"/>
  <c r="V23" i="1"/>
  <c r="P23" i="2" s="1"/>
  <c r="P22" i="8" s="1"/>
  <c r="V24" i="1"/>
  <c r="P24" i="2" s="1"/>
  <c r="P23" i="8" s="1"/>
  <c r="V25" i="1"/>
  <c r="P25" i="2" s="1"/>
  <c r="P24" i="8" s="1"/>
  <c r="V26" i="1"/>
  <c r="P26" i="2" s="1"/>
  <c r="P25" i="8" s="1"/>
  <c r="V27" i="1"/>
  <c r="P27" i="2" s="1"/>
  <c r="P26" i="8" s="1"/>
  <c r="V28" i="1"/>
  <c r="P28" i="2" s="1"/>
  <c r="P27" i="8" s="1"/>
  <c r="V29" i="1"/>
  <c r="P29" i="2" s="1"/>
  <c r="P28" i="8" s="1"/>
  <c r="V30" i="1"/>
  <c r="P30" i="2" s="1"/>
  <c r="P29" i="8" s="1"/>
  <c r="V3" i="1"/>
  <c r="P3" i="2" s="1"/>
  <c r="S4" i="1"/>
  <c r="O4" i="2" s="1"/>
  <c r="O3" i="8" s="1"/>
  <c r="S5" i="1"/>
  <c r="O5" i="2" s="1"/>
  <c r="O4" i="8" s="1"/>
  <c r="S6" i="1"/>
  <c r="O6" i="2" s="1"/>
  <c r="O5" i="8" s="1"/>
  <c r="S7" i="1"/>
  <c r="O7" i="2" s="1"/>
  <c r="O6" i="8" s="1"/>
  <c r="S8" i="1"/>
  <c r="O8" i="2" s="1"/>
  <c r="O7" i="8" s="1"/>
  <c r="S9" i="1"/>
  <c r="O9" i="2" s="1"/>
  <c r="O8" i="8" s="1"/>
  <c r="S10" i="1"/>
  <c r="O10" i="2" s="1"/>
  <c r="O9" i="8" s="1"/>
  <c r="S11" i="1"/>
  <c r="O11" i="2" s="1"/>
  <c r="O10" i="8" s="1"/>
  <c r="S12" i="1"/>
  <c r="O12" i="2" s="1"/>
  <c r="O11" i="8" s="1"/>
  <c r="S13" i="1"/>
  <c r="O13" i="2" s="1"/>
  <c r="O12" i="8" s="1"/>
  <c r="S14" i="1"/>
  <c r="O14" i="2" s="1"/>
  <c r="O13" i="8" s="1"/>
  <c r="S15" i="1"/>
  <c r="O15" i="2" s="1"/>
  <c r="O14" i="8" s="1"/>
  <c r="S16" i="1"/>
  <c r="O16" i="2" s="1"/>
  <c r="O15" i="8" s="1"/>
  <c r="S17" i="1"/>
  <c r="O17" i="2" s="1"/>
  <c r="O16" i="8" s="1"/>
  <c r="S18" i="1"/>
  <c r="O18" i="2" s="1"/>
  <c r="O17" i="8" s="1"/>
  <c r="S19" i="1"/>
  <c r="O19" i="2" s="1"/>
  <c r="O18" i="8" s="1"/>
  <c r="S20" i="1"/>
  <c r="O20" i="2" s="1"/>
  <c r="O19" i="8" s="1"/>
  <c r="S21" i="1"/>
  <c r="O21" i="2" s="1"/>
  <c r="O20" i="8" s="1"/>
  <c r="S22" i="1"/>
  <c r="O22" i="2" s="1"/>
  <c r="O21" i="8" s="1"/>
  <c r="S23" i="1"/>
  <c r="O23" i="2" s="1"/>
  <c r="O22" i="8" s="1"/>
  <c r="S24" i="1"/>
  <c r="O24" i="2" s="1"/>
  <c r="O23" i="8" s="1"/>
  <c r="S25" i="1"/>
  <c r="O25" i="2" s="1"/>
  <c r="O24" i="8" s="1"/>
  <c r="S26" i="1"/>
  <c r="O26" i="2" s="1"/>
  <c r="O25" i="8" s="1"/>
  <c r="S27" i="1"/>
  <c r="O27" i="2" s="1"/>
  <c r="O26" i="8" s="1"/>
  <c r="S28" i="1"/>
  <c r="O28" i="2" s="1"/>
  <c r="O27" i="8" s="1"/>
  <c r="S29" i="1"/>
  <c r="O29" i="2" s="1"/>
  <c r="O28" i="8" s="1"/>
  <c r="S3" i="1"/>
  <c r="R4" i="1"/>
  <c r="N4" i="2" s="1"/>
  <c r="N3" i="8" s="1"/>
  <c r="R5" i="1"/>
  <c r="N5" i="2" s="1"/>
  <c r="N4" i="8" s="1"/>
  <c r="R6" i="1"/>
  <c r="N6" i="2" s="1"/>
  <c r="N5" i="8" s="1"/>
  <c r="R7" i="1"/>
  <c r="N7" i="2" s="1"/>
  <c r="N6" i="8" s="1"/>
  <c r="R8" i="1"/>
  <c r="N8" i="2" s="1"/>
  <c r="N7" i="8" s="1"/>
  <c r="R9" i="1"/>
  <c r="N9" i="2" s="1"/>
  <c r="N8" i="8" s="1"/>
  <c r="R10" i="1"/>
  <c r="N10" i="2" s="1"/>
  <c r="N9" i="8" s="1"/>
  <c r="R11" i="1"/>
  <c r="N11" i="2" s="1"/>
  <c r="N10" i="8" s="1"/>
  <c r="R12" i="1"/>
  <c r="N12" i="2" s="1"/>
  <c r="N11" i="8" s="1"/>
  <c r="R13" i="1"/>
  <c r="N13" i="2" s="1"/>
  <c r="N12" i="8" s="1"/>
  <c r="R14" i="1"/>
  <c r="N14" i="2" s="1"/>
  <c r="N13" i="8" s="1"/>
  <c r="R15" i="1"/>
  <c r="N15" i="2" s="1"/>
  <c r="N14" i="8" s="1"/>
  <c r="R16" i="1"/>
  <c r="N16" i="2" s="1"/>
  <c r="N15" i="8" s="1"/>
  <c r="R17" i="1"/>
  <c r="N17" i="2" s="1"/>
  <c r="N16" i="8" s="1"/>
  <c r="R18" i="1"/>
  <c r="N18" i="2" s="1"/>
  <c r="N17" i="8" s="1"/>
  <c r="R19" i="1"/>
  <c r="N19" i="2" s="1"/>
  <c r="N18" i="8" s="1"/>
  <c r="R20" i="1"/>
  <c r="N20" i="2" s="1"/>
  <c r="N19" i="8" s="1"/>
  <c r="R21" i="1"/>
  <c r="N21" i="2" s="1"/>
  <c r="N20" i="8" s="1"/>
  <c r="R22" i="1"/>
  <c r="R23" i="1"/>
  <c r="N23" i="2" s="1"/>
  <c r="N22" i="8" s="1"/>
  <c r="R24" i="1"/>
  <c r="N24" i="2" s="1"/>
  <c r="N23" i="8" s="1"/>
  <c r="R25" i="1"/>
  <c r="N25" i="2" s="1"/>
  <c r="N24" i="8" s="1"/>
  <c r="R26" i="1"/>
  <c r="N26" i="2" s="1"/>
  <c r="N25" i="8" s="1"/>
  <c r="R27" i="1"/>
  <c r="N27" i="2" s="1"/>
  <c r="N26" i="8" s="1"/>
  <c r="R28" i="1"/>
  <c r="N28" i="2" s="1"/>
  <c r="N27" i="8" s="1"/>
  <c r="R29" i="1"/>
  <c r="N29" i="2" s="1"/>
  <c r="N28" i="8" s="1"/>
  <c r="R30" i="1"/>
  <c r="N30" i="2" s="1"/>
  <c r="N29" i="8" s="1"/>
  <c r="R3" i="1"/>
  <c r="Q4" i="1"/>
  <c r="M4" i="2" s="1"/>
  <c r="M3" i="8" s="1"/>
  <c r="Q5" i="1"/>
  <c r="M5" i="2" s="1"/>
  <c r="M4" i="8" s="1"/>
  <c r="Q6" i="1"/>
  <c r="M6" i="2" s="1"/>
  <c r="M5" i="8" s="1"/>
  <c r="Q7" i="1"/>
  <c r="M7" i="2" s="1"/>
  <c r="M6" i="8" s="1"/>
  <c r="Q8" i="1"/>
  <c r="M8" i="2" s="1"/>
  <c r="M7" i="8" s="1"/>
  <c r="Q9" i="1"/>
  <c r="M9" i="2" s="1"/>
  <c r="M8" i="8" s="1"/>
  <c r="Q10" i="1"/>
  <c r="M10" i="2" s="1"/>
  <c r="M9" i="8" s="1"/>
  <c r="Q11" i="1"/>
  <c r="M11" i="2" s="1"/>
  <c r="M10" i="8" s="1"/>
  <c r="Q12" i="1"/>
  <c r="M12" i="2" s="1"/>
  <c r="M11" i="8" s="1"/>
  <c r="Q13" i="1"/>
  <c r="M13" i="2" s="1"/>
  <c r="M12" i="8" s="1"/>
  <c r="Q14" i="1"/>
  <c r="M14" i="2" s="1"/>
  <c r="M13" i="8" s="1"/>
  <c r="Q15" i="1"/>
  <c r="M15" i="2" s="1"/>
  <c r="M14" i="8" s="1"/>
  <c r="Q16" i="1"/>
  <c r="M16" i="2" s="1"/>
  <c r="M15" i="8" s="1"/>
  <c r="Q17" i="1"/>
  <c r="M17" i="2" s="1"/>
  <c r="M16" i="8" s="1"/>
  <c r="Q18" i="1"/>
  <c r="M18" i="2" s="1"/>
  <c r="M17" i="8" s="1"/>
  <c r="Q19" i="1"/>
  <c r="M19" i="2" s="1"/>
  <c r="M18" i="8" s="1"/>
  <c r="Q20" i="1"/>
  <c r="M20" i="2" s="1"/>
  <c r="M19" i="8" s="1"/>
  <c r="Q21" i="1"/>
  <c r="M21" i="2" s="1"/>
  <c r="M20" i="8" s="1"/>
  <c r="Q22" i="1"/>
  <c r="M22" i="2" s="1"/>
  <c r="M21" i="8" s="1"/>
  <c r="Q23" i="1"/>
  <c r="M23" i="2" s="1"/>
  <c r="M22" i="8" s="1"/>
  <c r="Q24" i="1"/>
  <c r="M24" i="2" s="1"/>
  <c r="M23" i="8" s="1"/>
  <c r="Q25" i="1"/>
  <c r="M25" i="2" s="1"/>
  <c r="M24" i="8" s="1"/>
  <c r="Q26" i="1"/>
  <c r="M26" i="2" s="1"/>
  <c r="M25" i="8" s="1"/>
  <c r="Q27" i="1"/>
  <c r="M27" i="2" s="1"/>
  <c r="M26" i="8" s="1"/>
  <c r="Q28" i="1"/>
  <c r="M28" i="2" s="1"/>
  <c r="M27" i="8" s="1"/>
  <c r="Q29" i="1"/>
  <c r="M29" i="2" s="1"/>
  <c r="M28" i="8" s="1"/>
  <c r="Q30" i="1"/>
  <c r="M30" i="2" s="1"/>
  <c r="M29" i="8" s="1"/>
  <c r="Q3" i="1"/>
  <c r="M3" i="2" s="1"/>
  <c r="P16" i="1"/>
  <c r="L16" i="2" s="1"/>
  <c r="L15" i="8" s="1"/>
  <c r="P4" i="1"/>
  <c r="L4" i="2" s="1"/>
  <c r="L3" i="8" s="1"/>
  <c r="P5" i="1"/>
  <c r="L5" i="2" s="1"/>
  <c r="L4" i="8" s="1"/>
  <c r="P6" i="1"/>
  <c r="L6" i="2" s="1"/>
  <c r="L5" i="8" s="1"/>
  <c r="P7" i="1"/>
  <c r="L7" i="2" s="1"/>
  <c r="L6" i="8" s="1"/>
  <c r="P8" i="1"/>
  <c r="L8" i="2" s="1"/>
  <c r="L7" i="8" s="1"/>
  <c r="P9" i="1"/>
  <c r="L9" i="2" s="1"/>
  <c r="L8" i="8" s="1"/>
  <c r="P10" i="1"/>
  <c r="L10" i="2" s="1"/>
  <c r="L9" i="8" s="1"/>
  <c r="P11" i="1"/>
  <c r="L11" i="2" s="1"/>
  <c r="L10" i="8" s="1"/>
  <c r="P12" i="1"/>
  <c r="L12" i="2" s="1"/>
  <c r="L11" i="8" s="1"/>
  <c r="P13" i="1"/>
  <c r="L13" i="2" s="1"/>
  <c r="L12" i="8" s="1"/>
  <c r="P14" i="1"/>
  <c r="L14" i="2" s="1"/>
  <c r="L13" i="8" s="1"/>
  <c r="P15" i="1"/>
  <c r="L15" i="2" s="1"/>
  <c r="L14" i="8" s="1"/>
  <c r="P17" i="1"/>
  <c r="L17" i="2" s="1"/>
  <c r="L16" i="8" s="1"/>
  <c r="P18" i="1"/>
  <c r="L18" i="2" s="1"/>
  <c r="L17" i="8" s="1"/>
  <c r="P19" i="1"/>
  <c r="L19" i="2" s="1"/>
  <c r="L18" i="8" s="1"/>
  <c r="P20" i="1"/>
  <c r="L20" i="2" s="1"/>
  <c r="L19" i="8" s="1"/>
  <c r="P21" i="1"/>
  <c r="L21" i="2" s="1"/>
  <c r="L20" i="8" s="1"/>
  <c r="P22" i="1"/>
  <c r="L22" i="2" s="1"/>
  <c r="L21" i="8" s="1"/>
  <c r="P23" i="1"/>
  <c r="L23" i="2" s="1"/>
  <c r="L22" i="8" s="1"/>
  <c r="P24" i="1"/>
  <c r="L24" i="2" s="1"/>
  <c r="L23" i="8" s="1"/>
  <c r="P25" i="1"/>
  <c r="L25" i="2" s="1"/>
  <c r="L24" i="8" s="1"/>
  <c r="P26" i="1"/>
  <c r="L26" i="2" s="1"/>
  <c r="L25" i="8" s="1"/>
  <c r="P27" i="1"/>
  <c r="L27" i="2" s="1"/>
  <c r="L26" i="8" s="1"/>
  <c r="P28" i="1"/>
  <c r="L28" i="2" s="1"/>
  <c r="L27" i="8" s="1"/>
  <c r="P29" i="1"/>
  <c r="L29" i="2" s="1"/>
  <c r="L28" i="8" s="1"/>
  <c r="P30" i="1"/>
  <c r="L30" i="2" s="1"/>
  <c r="L29" i="8" s="1"/>
  <c r="P3" i="1"/>
  <c r="L3" i="2" s="1"/>
  <c r="O30" i="1"/>
  <c r="K30" i="2" s="1"/>
  <c r="K29" i="8" s="1"/>
  <c r="O19" i="1"/>
  <c r="K19" i="2" s="1"/>
  <c r="K18" i="8" s="1"/>
  <c r="O22" i="1"/>
  <c r="K22" i="2" s="1"/>
  <c r="K21" i="8" s="1"/>
  <c r="O21" i="1"/>
  <c r="K21" i="2" s="1"/>
  <c r="K20" i="8" s="1"/>
  <c r="O20" i="1"/>
  <c r="K20" i="2" s="1"/>
  <c r="K19" i="8" s="1"/>
  <c r="O18" i="1"/>
  <c r="K18" i="2" s="1"/>
  <c r="K17" i="8" s="1"/>
  <c r="O17" i="1"/>
  <c r="K17" i="2" s="1"/>
  <c r="K16" i="8" s="1"/>
  <c r="O16" i="1"/>
  <c r="K16" i="2" s="1"/>
  <c r="K15" i="8" s="1"/>
  <c r="O14" i="1"/>
  <c r="K14" i="2" s="1"/>
  <c r="K13" i="8" s="1"/>
  <c r="O13" i="1"/>
  <c r="K13" i="2" s="1"/>
  <c r="K12" i="8" s="1"/>
  <c r="O10" i="1"/>
  <c r="K10" i="2" s="1"/>
  <c r="K9" i="8" s="1"/>
  <c r="O9" i="1"/>
  <c r="K9" i="2" s="1"/>
  <c r="K8" i="8" s="1"/>
  <c r="O7" i="1"/>
  <c r="K7" i="2" s="1"/>
  <c r="K6" i="8" s="1"/>
  <c r="O4" i="1"/>
  <c r="K4" i="2" s="1"/>
  <c r="K3" i="8" s="1"/>
  <c r="O5" i="1"/>
  <c r="K5" i="2" s="1"/>
  <c r="K4" i="8" s="1"/>
  <c r="O3" i="1"/>
  <c r="K3" i="2" s="1"/>
  <c r="O6" i="1"/>
  <c r="K6" i="2" s="1"/>
  <c r="K5" i="8" s="1"/>
  <c r="O8" i="1"/>
  <c r="K8" i="2" s="1"/>
  <c r="K7" i="8" s="1"/>
  <c r="O11" i="1"/>
  <c r="K11" i="2" s="1"/>
  <c r="K10" i="8" s="1"/>
  <c r="O12" i="1"/>
  <c r="K12" i="2" s="1"/>
  <c r="K11" i="8" s="1"/>
  <c r="O15" i="1"/>
  <c r="K15" i="2" s="1"/>
  <c r="K14" i="8" s="1"/>
  <c r="O23" i="1"/>
  <c r="K23" i="2" s="1"/>
  <c r="K22" i="8" s="1"/>
  <c r="O24" i="1"/>
  <c r="K24" i="2" s="1"/>
  <c r="K23" i="8" s="1"/>
  <c r="O25" i="1"/>
  <c r="K25" i="2" s="1"/>
  <c r="K24" i="8" s="1"/>
  <c r="O26" i="1"/>
  <c r="K26" i="2" s="1"/>
  <c r="K25" i="8" s="1"/>
  <c r="O27" i="1"/>
  <c r="K27" i="2" s="1"/>
  <c r="K26" i="8" s="1"/>
  <c r="O28" i="1"/>
  <c r="K28" i="2" s="1"/>
  <c r="K27" i="8" s="1"/>
  <c r="O29" i="1"/>
  <c r="K29" i="2" s="1"/>
  <c r="K28" i="8" s="1"/>
  <c r="N4" i="1"/>
  <c r="J4" i="2" s="1"/>
  <c r="N5" i="1"/>
  <c r="J5" i="2" s="1"/>
  <c r="J4" i="8" s="1"/>
  <c r="N6" i="1"/>
  <c r="J6" i="2" s="1"/>
  <c r="J5" i="8" s="1"/>
  <c r="N7" i="1"/>
  <c r="N8" i="1"/>
  <c r="J8" i="2" s="1"/>
  <c r="J7" i="8" s="1"/>
  <c r="N9" i="1"/>
  <c r="J9" i="2" s="1"/>
  <c r="J8" i="8" s="1"/>
  <c r="N10" i="1"/>
  <c r="J10" i="2" s="1"/>
  <c r="J9" i="8" s="1"/>
  <c r="N11" i="1"/>
  <c r="J11" i="2" s="1"/>
  <c r="J10" i="8" s="1"/>
  <c r="N12" i="1"/>
  <c r="J12" i="2" s="1"/>
  <c r="J11" i="8" s="1"/>
  <c r="N13" i="1"/>
  <c r="J13" i="2" s="1"/>
  <c r="J12" i="8" s="1"/>
  <c r="N14" i="1"/>
  <c r="J14" i="2" s="1"/>
  <c r="J13" i="8" s="1"/>
  <c r="N15" i="1"/>
  <c r="J15" i="2" s="1"/>
  <c r="J14" i="8" s="1"/>
  <c r="N16" i="1"/>
  <c r="J16" i="2" s="1"/>
  <c r="J15" i="8" s="1"/>
  <c r="N17" i="1"/>
  <c r="J17" i="2" s="1"/>
  <c r="J16" i="8" s="1"/>
  <c r="N18" i="1"/>
  <c r="J18" i="2" s="1"/>
  <c r="J17" i="8" s="1"/>
  <c r="N19" i="1"/>
  <c r="J19" i="2" s="1"/>
  <c r="J18" i="8" s="1"/>
  <c r="N20" i="1"/>
  <c r="J20" i="2" s="1"/>
  <c r="J19" i="8" s="1"/>
  <c r="N21" i="1"/>
  <c r="J21" i="2" s="1"/>
  <c r="J20" i="8" s="1"/>
  <c r="N22" i="1"/>
  <c r="J22" i="2" s="1"/>
  <c r="J21" i="8" s="1"/>
  <c r="N23" i="1"/>
  <c r="J23" i="2" s="1"/>
  <c r="J22" i="8" s="1"/>
  <c r="N24" i="1"/>
  <c r="J24" i="2" s="1"/>
  <c r="J23" i="8" s="1"/>
  <c r="N25" i="1"/>
  <c r="J25" i="2" s="1"/>
  <c r="J24" i="8" s="1"/>
  <c r="N26" i="1"/>
  <c r="J26" i="2" s="1"/>
  <c r="J25" i="8" s="1"/>
  <c r="N27" i="1"/>
  <c r="J27" i="2" s="1"/>
  <c r="J26" i="8" s="1"/>
  <c r="N28" i="1"/>
  <c r="J28" i="2" s="1"/>
  <c r="J27" i="8" s="1"/>
  <c r="N29" i="1"/>
  <c r="J29" i="2" s="1"/>
  <c r="J28" i="8" s="1"/>
  <c r="N30" i="1"/>
  <c r="J30" i="2" s="1"/>
  <c r="J29" i="8" s="1"/>
  <c r="N3" i="1"/>
  <c r="J3" i="2" s="1"/>
  <c r="M4" i="1"/>
  <c r="I4" i="2" s="1"/>
  <c r="I3" i="8" s="1"/>
  <c r="M5" i="1"/>
  <c r="I5" i="2" s="1"/>
  <c r="I4" i="8" s="1"/>
  <c r="M6" i="1"/>
  <c r="I6" i="2" s="1"/>
  <c r="I5" i="8" s="1"/>
  <c r="M7" i="1"/>
  <c r="I7" i="2" s="1"/>
  <c r="I6" i="8" s="1"/>
  <c r="M8" i="1"/>
  <c r="I8" i="2" s="1"/>
  <c r="I7" i="8" s="1"/>
  <c r="M9" i="1"/>
  <c r="I9" i="2" s="1"/>
  <c r="I8" i="8" s="1"/>
  <c r="M10" i="1"/>
  <c r="I10" i="2" s="1"/>
  <c r="I9" i="8" s="1"/>
  <c r="M11" i="1"/>
  <c r="I11" i="2" s="1"/>
  <c r="I10" i="8" s="1"/>
  <c r="M12" i="1"/>
  <c r="I12" i="2" s="1"/>
  <c r="I11" i="8" s="1"/>
  <c r="M13" i="1"/>
  <c r="I13" i="2" s="1"/>
  <c r="I12" i="8" s="1"/>
  <c r="M14" i="1"/>
  <c r="I14" i="2" s="1"/>
  <c r="I13" i="8" s="1"/>
  <c r="M15" i="1"/>
  <c r="I15" i="2" s="1"/>
  <c r="I14" i="8" s="1"/>
  <c r="M16" i="1"/>
  <c r="I16" i="2" s="1"/>
  <c r="I15" i="8" s="1"/>
  <c r="M17" i="1"/>
  <c r="I17" i="2" s="1"/>
  <c r="I16" i="8" s="1"/>
  <c r="M18" i="1"/>
  <c r="I18" i="2" s="1"/>
  <c r="I17" i="8" s="1"/>
  <c r="M19" i="1"/>
  <c r="I19" i="2" s="1"/>
  <c r="I18" i="8" s="1"/>
  <c r="M20" i="1"/>
  <c r="I20" i="2" s="1"/>
  <c r="I19" i="8" s="1"/>
  <c r="M21" i="1"/>
  <c r="I21" i="2" s="1"/>
  <c r="I20" i="8" s="1"/>
  <c r="M22" i="1"/>
  <c r="I22" i="2" s="1"/>
  <c r="I21" i="8" s="1"/>
  <c r="M23" i="1"/>
  <c r="I23" i="2" s="1"/>
  <c r="I22" i="8" s="1"/>
  <c r="M24" i="1"/>
  <c r="I24" i="2" s="1"/>
  <c r="I23" i="8" s="1"/>
  <c r="M25" i="1"/>
  <c r="I25" i="2" s="1"/>
  <c r="I24" i="8" s="1"/>
  <c r="M26" i="1"/>
  <c r="I26" i="2" s="1"/>
  <c r="I25" i="8" s="1"/>
  <c r="M27" i="1"/>
  <c r="I27" i="2" s="1"/>
  <c r="I26" i="8" s="1"/>
  <c r="M28" i="1"/>
  <c r="I28" i="2" s="1"/>
  <c r="I27" i="8" s="1"/>
  <c r="M29" i="1"/>
  <c r="I29" i="2" s="1"/>
  <c r="I28" i="8" s="1"/>
  <c r="M30" i="1"/>
  <c r="I30" i="2" s="1"/>
  <c r="I29" i="8" s="1"/>
  <c r="M3" i="1"/>
  <c r="L4" i="1"/>
  <c r="H4" i="2" s="1"/>
  <c r="L5" i="1"/>
  <c r="H5" i="2" s="1"/>
  <c r="H4" i="8" s="1"/>
  <c r="L6" i="1"/>
  <c r="H6" i="2" s="1"/>
  <c r="H5" i="8" s="1"/>
  <c r="L7" i="1"/>
  <c r="H7" i="2" s="1"/>
  <c r="H6" i="8" s="1"/>
  <c r="L8" i="1"/>
  <c r="H8" i="2" s="1"/>
  <c r="H7" i="8" s="1"/>
  <c r="L9" i="1"/>
  <c r="H9" i="2" s="1"/>
  <c r="H8" i="8" s="1"/>
  <c r="L10" i="1"/>
  <c r="H10" i="2" s="1"/>
  <c r="H9" i="8" s="1"/>
  <c r="L11" i="1"/>
  <c r="H11" i="2" s="1"/>
  <c r="H10" i="8" s="1"/>
  <c r="L12" i="1"/>
  <c r="H12" i="2" s="1"/>
  <c r="H11" i="8" s="1"/>
  <c r="L13" i="1"/>
  <c r="H13" i="2" s="1"/>
  <c r="H12" i="8" s="1"/>
  <c r="L14" i="1"/>
  <c r="H14" i="2" s="1"/>
  <c r="H13" i="8" s="1"/>
  <c r="L15" i="1"/>
  <c r="H15" i="2" s="1"/>
  <c r="H14" i="8" s="1"/>
  <c r="L16" i="1"/>
  <c r="H16" i="2" s="1"/>
  <c r="H15" i="8" s="1"/>
  <c r="L17" i="1"/>
  <c r="H17" i="2" s="1"/>
  <c r="H16" i="8" s="1"/>
  <c r="L18" i="1"/>
  <c r="H18" i="2" s="1"/>
  <c r="H17" i="8" s="1"/>
  <c r="L19" i="1"/>
  <c r="H19" i="2" s="1"/>
  <c r="L20" i="1"/>
  <c r="H20" i="2" s="1"/>
  <c r="H19" i="8" s="1"/>
  <c r="L21" i="1"/>
  <c r="H21" i="2" s="1"/>
  <c r="H20" i="8" s="1"/>
  <c r="L22" i="1"/>
  <c r="H22" i="2" s="1"/>
  <c r="H21" i="8" s="1"/>
  <c r="L23" i="1"/>
  <c r="H23" i="2" s="1"/>
  <c r="H22" i="8" s="1"/>
  <c r="L24" i="1"/>
  <c r="H24" i="2" s="1"/>
  <c r="H23" i="8" s="1"/>
  <c r="L25" i="1"/>
  <c r="H25" i="2" s="1"/>
  <c r="H24" i="8" s="1"/>
  <c r="L26" i="1"/>
  <c r="H26" i="2" s="1"/>
  <c r="H25" i="8" s="1"/>
  <c r="L27" i="1"/>
  <c r="H27" i="2" s="1"/>
  <c r="H26" i="8" s="1"/>
  <c r="L28" i="1"/>
  <c r="H28" i="2" s="1"/>
  <c r="H27" i="8" s="1"/>
  <c r="L29" i="1"/>
  <c r="H29" i="2" s="1"/>
  <c r="H28" i="8" s="1"/>
  <c r="L30" i="1"/>
  <c r="H30" i="2" s="1"/>
  <c r="H29" i="8" s="1"/>
  <c r="L3" i="1"/>
  <c r="K4" i="1"/>
  <c r="G4" i="2" s="1"/>
  <c r="K5" i="1"/>
  <c r="G5" i="2" s="1"/>
  <c r="G4" i="8" s="1"/>
  <c r="K6" i="1"/>
  <c r="G6" i="2" s="1"/>
  <c r="G5" i="8" s="1"/>
  <c r="K7" i="1"/>
  <c r="G7" i="2" s="1"/>
  <c r="G6" i="8" s="1"/>
  <c r="K8" i="1"/>
  <c r="G8" i="2" s="1"/>
  <c r="G7" i="8" s="1"/>
  <c r="K9" i="1"/>
  <c r="G9" i="2" s="1"/>
  <c r="G8" i="8" s="1"/>
  <c r="K10" i="1"/>
  <c r="G10" i="2" s="1"/>
  <c r="G9" i="8" s="1"/>
  <c r="K11" i="1"/>
  <c r="G11" i="2" s="1"/>
  <c r="G10" i="8" s="1"/>
  <c r="K12" i="1"/>
  <c r="G12" i="2" s="1"/>
  <c r="G11" i="8" s="1"/>
  <c r="K13" i="1"/>
  <c r="G13" i="2" s="1"/>
  <c r="G12" i="8" s="1"/>
  <c r="K14" i="1"/>
  <c r="G14" i="2" s="1"/>
  <c r="G13" i="8" s="1"/>
  <c r="K15" i="1"/>
  <c r="G15" i="2" s="1"/>
  <c r="G14" i="8" s="1"/>
  <c r="K16" i="1"/>
  <c r="G16" i="2" s="1"/>
  <c r="G15" i="8" s="1"/>
  <c r="K17" i="1"/>
  <c r="G17" i="2" s="1"/>
  <c r="G16" i="8" s="1"/>
  <c r="K18" i="1"/>
  <c r="G18" i="2" s="1"/>
  <c r="G17" i="8" s="1"/>
  <c r="K19" i="1"/>
  <c r="G19" i="2" s="1"/>
  <c r="G18" i="8" s="1"/>
  <c r="K20" i="1"/>
  <c r="G20" i="2" s="1"/>
  <c r="G19" i="8" s="1"/>
  <c r="K21" i="1"/>
  <c r="G21" i="2" s="1"/>
  <c r="G20" i="8" s="1"/>
  <c r="K22" i="1"/>
  <c r="G22" i="2" s="1"/>
  <c r="G21" i="8" s="1"/>
  <c r="K23" i="1"/>
  <c r="G23" i="2" s="1"/>
  <c r="G22" i="8" s="1"/>
  <c r="K24" i="1"/>
  <c r="G24" i="2" s="1"/>
  <c r="G23" i="8" s="1"/>
  <c r="K25" i="1"/>
  <c r="G25" i="2" s="1"/>
  <c r="G24" i="8" s="1"/>
  <c r="K26" i="1"/>
  <c r="G26" i="2" s="1"/>
  <c r="G25" i="8" s="1"/>
  <c r="K27" i="1"/>
  <c r="G27" i="2" s="1"/>
  <c r="G26" i="8" s="1"/>
  <c r="K28" i="1"/>
  <c r="G28" i="2" s="1"/>
  <c r="G27" i="8" s="1"/>
  <c r="K29" i="1"/>
  <c r="G29" i="2" s="1"/>
  <c r="G28" i="8" s="1"/>
  <c r="K30" i="1"/>
  <c r="G30" i="2" s="1"/>
  <c r="G29" i="8" s="1"/>
  <c r="K3" i="1"/>
  <c r="J4" i="1"/>
  <c r="F4" i="2" s="1"/>
  <c r="F3" i="8" s="1"/>
  <c r="J5" i="1"/>
  <c r="F5" i="2" s="1"/>
  <c r="F4" i="8" s="1"/>
  <c r="J6" i="1"/>
  <c r="F6" i="2" s="1"/>
  <c r="F5" i="8" s="1"/>
  <c r="J7" i="1"/>
  <c r="F7" i="2" s="1"/>
  <c r="F6" i="8" s="1"/>
  <c r="J8" i="1"/>
  <c r="F8" i="2" s="1"/>
  <c r="F7" i="8" s="1"/>
  <c r="J9" i="1"/>
  <c r="F9" i="2" s="1"/>
  <c r="F8" i="8" s="1"/>
  <c r="J10" i="1"/>
  <c r="F10" i="2" s="1"/>
  <c r="F9" i="8" s="1"/>
  <c r="J11" i="1"/>
  <c r="F11" i="2" s="1"/>
  <c r="F10" i="8" s="1"/>
  <c r="J12" i="1"/>
  <c r="F12" i="2" s="1"/>
  <c r="F11" i="8" s="1"/>
  <c r="J13" i="1"/>
  <c r="F13" i="2" s="1"/>
  <c r="F12" i="8" s="1"/>
  <c r="J14" i="1"/>
  <c r="F14" i="2" s="1"/>
  <c r="F13" i="8" s="1"/>
  <c r="J15" i="1"/>
  <c r="F15" i="2" s="1"/>
  <c r="F14" i="8" s="1"/>
  <c r="J16" i="1"/>
  <c r="F16" i="2" s="1"/>
  <c r="F15" i="8" s="1"/>
  <c r="J17" i="1"/>
  <c r="F17" i="2" s="1"/>
  <c r="F16" i="8" s="1"/>
  <c r="J18" i="1"/>
  <c r="F18" i="2" s="1"/>
  <c r="F17" i="8" s="1"/>
  <c r="J19" i="1"/>
  <c r="F19" i="2" s="1"/>
  <c r="F18" i="8" s="1"/>
  <c r="J20" i="1"/>
  <c r="F20" i="2" s="1"/>
  <c r="F19" i="8" s="1"/>
  <c r="J21" i="1"/>
  <c r="F21" i="2" s="1"/>
  <c r="F20" i="8" s="1"/>
  <c r="J22" i="1"/>
  <c r="F22" i="2" s="1"/>
  <c r="F21" i="8" s="1"/>
  <c r="J23" i="1"/>
  <c r="F23" i="2" s="1"/>
  <c r="F22" i="8" s="1"/>
  <c r="J24" i="1"/>
  <c r="F24" i="2" s="1"/>
  <c r="F23" i="8" s="1"/>
  <c r="J25" i="1"/>
  <c r="F25" i="2" s="1"/>
  <c r="F24" i="8" s="1"/>
  <c r="J26" i="1"/>
  <c r="F26" i="2" s="1"/>
  <c r="F25" i="8" s="1"/>
  <c r="J27" i="1"/>
  <c r="F27" i="2" s="1"/>
  <c r="F26" i="8" s="1"/>
  <c r="J28" i="1"/>
  <c r="F28" i="2" s="1"/>
  <c r="F27" i="8" s="1"/>
  <c r="J29" i="1"/>
  <c r="F29" i="2" s="1"/>
  <c r="F28" i="8" s="1"/>
  <c r="J30" i="1"/>
  <c r="F30" i="2" s="1"/>
  <c r="F29" i="8" s="1"/>
  <c r="J3" i="1"/>
  <c r="F3" i="2" s="1"/>
  <c r="I4" i="1"/>
  <c r="E4" i="2" s="1"/>
  <c r="E3" i="8" s="1"/>
  <c r="I5" i="1"/>
  <c r="E5" i="2" s="1"/>
  <c r="E4" i="8" s="1"/>
  <c r="I6" i="1"/>
  <c r="E6" i="2" s="1"/>
  <c r="E5" i="8" s="1"/>
  <c r="I7" i="1"/>
  <c r="E7" i="2" s="1"/>
  <c r="E6" i="8" s="1"/>
  <c r="I8" i="1"/>
  <c r="E8" i="2" s="1"/>
  <c r="E7" i="8" s="1"/>
  <c r="I9" i="1"/>
  <c r="E9" i="2" s="1"/>
  <c r="E8" i="8" s="1"/>
  <c r="I10" i="1"/>
  <c r="E10" i="2" s="1"/>
  <c r="E9" i="8" s="1"/>
  <c r="I11" i="1"/>
  <c r="E11" i="2" s="1"/>
  <c r="E10" i="8" s="1"/>
  <c r="I12" i="1"/>
  <c r="E12" i="2" s="1"/>
  <c r="E11" i="8" s="1"/>
  <c r="I13" i="1"/>
  <c r="E13" i="2" s="1"/>
  <c r="E12" i="8" s="1"/>
  <c r="I14" i="1"/>
  <c r="E14" i="2" s="1"/>
  <c r="E13" i="8" s="1"/>
  <c r="I15" i="1"/>
  <c r="E15" i="2" s="1"/>
  <c r="E14" i="8" s="1"/>
  <c r="I16" i="1"/>
  <c r="E16" i="2" s="1"/>
  <c r="E15" i="8" s="1"/>
  <c r="I17" i="1"/>
  <c r="E17" i="2" s="1"/>
  <c r="E16" i="8" s="1"/>
  <c r="I18" i="1"/>
  <c r="E18" i="2" s="1"/>
  <c r="E17" i="8" s="1"/>
  <c r="I19" i="1"/>
  <c r="E19" i="2" s="1"/>
  <c r="E18" i="8" s="1"/>
  <c r="I20" i="1"/>
  <c r="E20" i="2" s="1"/>
  <c r="E19" i="8" s="1"/>
  <c r="I21" i="1"/>
  <c r="E21" i="2" s="1"/>
  <c r="E20" i="8" s="1"/>
  <c r="I22" i="1"/>
  <c r="E22" i="2" s="1"/>
  <c r="E21" i="8" s="1"/>
  <c r="I23" i="1"/>
  <c r="E23" i="2" s="1"/>
  <c r="E22" i="8" s="1"/>
  <c r="I24" i="1"/>
  <c r="E24" i="2" s="1"/>
  <c r="E23" i="8" s="1"/>
  <c r="I25" i="1"/>
  <c r="E25" i="2" s="1"/>
  <c r="E24" i="8" s="1"/>
  <c r="I26" i="1"/>
  <c r="E26" i="2" s="1"/>
  <c r="E25" i="8" s="1"/>
  <c r="I27" i="1"/>
  <c r="E27" i="2" s="1"/>
  <c r="E26" i="8" s="1"/>
  <c r="I28" i="1"/>
  <c r="E28" i="2" s="1"/>
  <c r="E27" i="8" s="1"/>
  <c r="I29" i="1"/>
  <c r="E29" i="2" s="1"/>
  <c r="E28" i="8" s="1"/>
  <c r="I30" i="1"/>
  <c r="E30" i="2" s="1"/>
  <c r="E29" i="8" s="1"/>
  <c r="I3" i="1"/>
  <c r="E3" i="2" s="1"/>
  <c r="G4" i="1"/>
  <c r="D4" i="2" s="1"/>
  <c r="D3" i="8" s="1"/>
  <c r="G5" i="1"/>
  <c r="D5" i="2" s="1"/>
  <c r="D4" i="8" s="1"/>
  <c r="G6" i="1"/>
  <c r="G7" i="1"/>
  <c r="D7" i="2" s="1"/>
  <c r="D6" i="8" s="1"/>
  <c r="G8" i="1"/>
  <c r="D8" i="2" s="1"/>
  <c r="D7" i="8" s="1"/>
  <c r="G9" i="1"/>
  <c r="D9" i="2" s="1"/>
  <c r="D8" i="8" s="1"/>
  <c r="G10" i="1"/>
  <c r="D10" i="2" s="1"/>
  <c r="D9" i="8" s="1"/>
  <c r="G11" i="1"/>
  <c r="D11" i="2" s="1"/>
  <c r="D10" i="8" s="1"/>
  <c r="G12" i="1"/>
  <c r="D12" i="2" s="1"/>
  <c r="D11" i="8" s="1"/>
  <c r="G13" i="1"/>
  <c r="D13" i="2" s="1"/>
  <c r="D12" i="8" s="1"/>
  <c r="G14" i="1"/>
  <c r="G15" i="1"/>
  <c r="D15" i="2" s="1"/>
  <c r="D14" i="8" s="1"/>
  <c r="G16" i="1"/>
  <c r="D16" i="2" s="1"/>
  <c r="D15" i="8" s="1"/>
  <c r="G17" i="1"/>
  <c r="D17" i="2" s="1"/>
  <c r="D16" i="8" s="1"/>
  <c r="G18" i="1"/>
  <c r="D18" i="2" s="1"/>
  <c r="D17" i="8" s="1"/>
  <c r="G19" i="1"/>
  <c r="D19" i="2" s="1"/>
  <c r="D18" i="8" s="1"/>
  <c r="G20" i="1"/>
  <c r="D20" i="2" s="1"/>
  <c r="D19" i="8" s="1"/>
  <c r="G21" i="1"/>
  <c r="D21" i="2" s="1"/>
  <c r="D20" i="8" s="1"/>
  <c r="G22" i="1"/>
  <c r="D22" i="2" s="1"/>
  <c r="D21" i="8" s="1"/>
  <c r="G23" i="1"/>
  <c r="D23" i="2" s="1"/>
  <c r="D22" i="8" s="1"/>
  <c r="G24" i="1"/>
  <c r="D24" i="2" s="1"/>
  <c r="D23" i="8" s="1"/>
  <c r="G25" i="1"/>
  <c r="D25" i="2" s="1"/>
  <c r="D24" i="8" s="1"/>
  <c r="G26" i="1"/>
  <c r="D26" i="2" s="1"/>
  <c r="D25" i="8" s="1"/>
  <c r="G27" i="1"/>
  <c r="D27" i="2" s="1"/>
  <c r="D26" i="8" s="1"/>
  <c r="G28" i="1"/>
  <c r="D28" i="2" s="1"/>
  <c r="D27" i="8" s="1"/>
  <c r="G29" i="1"/>
  <c r="D29" i="2" s="1"/>
  <c r="D28" i="8" s="1"/>
  <c r="G30" i="1"/>
  <c r="D30" i="2" s="1"/>
  <c r="D29" i="8" s="1"/>
  <c r="G3" i="1"/>
  <c r="D3" i="2" s="1"/>
  <c r="F4" i="1"/>
  <c r="C4" i="2" s="1"/>
  <c r="C3" i="8" s="1"/>
  <c r="F5" i="1"/>
  <c r="F6" i="1"/>
  <c r="C6" i="2" s="1"/>
  <c r="C5" i="8" s="1"/>
  <c r="F7" i="1"/>
  <c r="C7" i="2" s="1"/>
  <c r="C6" i="8" s="1"/>
  <c r="F8" i="1"/>
  <c r="C8" i="2" s="1"/>
  <c r="C7" i="8" s="1"/>
  <c r="F9" i="1"/>
  <c r="C9" i="2" s="1"/>
  <c r="C8" i="8" s="1"/>
  <c r="F10" i="1"/>
  <c r="C10" i="2" s="1"/>
  <c r="C9" i="8" s="1"/>
  <c r="F11" i="1"/>
  <c r="C11" i="2" s="1"/>
  <c r="C10" i="8" s="1"/>
  <c r="F12" i="1"/>
  <c r="C12" i="2" s="1"/>
  <c r="C11" i="8" s="1"/>
  <c r="F13" i="1"/>
  <c r="C13" i="2" s="1"/>
  <c r="C12" i="8" s="1"/>
  <c r="F14" i="1"/>
  <c r="C14" i="2" s="1"/>
  <c r="C13" i="8" s="1"/>
  <c r="F15" i="1"/>
  <c r="C15" i="2" s="1"/>
  <c r="C14" i="8" s="1"/>
  <c r="F16" i="1"/>
  <c r="C16" i="2" s="1"/>
  <c r="C15" i="8" s="1"/>
  <c r="F17" i="1"/>
  <c r="C17" i="2" s="1"/>
  <c r="C16" i="8" s="1"/>
  <c r="F18" i="1"/>
  <c r="C18" i="2" s="1"/>
  <c r="C17" i="8" s="1"/>
  <c r="F19" i="1"/>
  <c r="C19" i="2" s="1"/>
  <c r="C18" i="8" s="1"/>
  <c r="F20" i="1"/>
  <c r="C20" i="2" s="1"/>
  <c r="C19" i="8" s="1"/>
  <c r="F21" i="1"/>
  <c r="C21" i="2" s="1"/>
  <c r="C20" i="8" s="1"/>
  <c r="F22" i="1"/>
  <c r="C22" i="2" s="1"/>
  <c r="C21" i="8" s="1"/>
  <c r="F23" i="1"/>
  <c r="C23" i="2" s="1"/>
  <c r="C22" i="8" s="1"/>
  <c r="F24" i="1"/>
  <c r="C24" i="2" s="1"/>
  <c r="C23" i="8" s="1"/>
  <c r="F25" i="1"/>
  <c r="C25" i="2" s="1"/>
  <c r="C24" i="8" s="1"/>
  <c r="F26" i="1"/>
  <c r="C26" i="2" s="1"/>
  <c r="C25" i="8" s="1"/>
  <c r="F27" i="1"/>
  <c r="C27" i="2" s="1"/>
  <c r="C26" i="8" s="1"/>
  <c r="F28" i="1"/>
  <c r="C28" i="2" s="1"/>
  <c r="C27" i="8" s="1"/>
  <c r="F29" i="1"/>
  <c r="C29" i="2" s="1"/>
  <c r="C28" i="8" s="1"/>
  <c r="F30" i="1"/>
  <c r="C30" i="2" s="1"/>
  <c r="C29" i="8" s="1"/>
  <c r="C30" i="8" s="1"/>
  <c r="F3" i="1"/>
  <c r="C3" i="2" s="1"/>
  <c r="C31" i="1"/>
  <c r="C32" i="1" s="1"/>
  <c r="D31" i="1"/>
  <c r="E31" i="1"/>
  <c r="H31" i="1"/>
  <c r="H32" i="1" s="1"/>
  <c r="T31" i="1"/>
  <c r="U31" i="1"/>
  <c r="X31" i="1"/>
  <c r="D32" i="1"/>
  <c r="E32" i="1"/>
  <c r="T32" i="1"/>
  <c r="U32" i="1"/>
  <c r="X32" i="1"/>
  <c r="C33" i="1"/>
  <c r="D33" i="1"/>
  <c r="D34" i="1" s="1"/>
  <c r="E33" i="1"/>
  <c r="E34" i="1" s="1"/>
  <c r="H33" i="1"/>
  <c r="T33" i="1"/>
  <c r="T34" i="1" s="1"/>
  <c r="U33" i="1"/>
  <c r="U34" i="1" s="1"/>
  <c r="X33" i="1"/>
  <c r="B30" i="1"/>
  <c r="B30" i="2" s="1"/>
  <c r="B29" i="8" s="1"/>
  <c r="B4" i="1"/>
  <c r="B4" i="2" s="1"/>
  <c r="B3" i="8" s="1"/>
  <c r="B5" i="1"/>
  <c r="B5" i="2" s="1"/>
  <c r="B4" i="8" s="1"/>
  <c r="B6" i="1"/>
  <c r="B6" i="2" s="1"/>
  <c r="B5" i="8" s="1"/>
  <c r="B7" i="1"/>
  <c r="B7" i="2" s="1"/>
  <c r="B6" i="8" s="1"/>
  <c r="B8" i="1"/>
  <c r="B8" i="2" s="1"/>
  <c r="B7" i="8" s="1"/>
  <c r="B9" i="1"/>
  <c r="B9" i="2" s="1"/>
  <c r="B8" i="8" s="1"/>
  <c r="B10" i="1"/>
  <c r="B10" i="2" s="1"/>
  <c r="B9" i="8" s="1"/>
  <c r="B11" i="1"/>
  <c r="B11" i="2" s="1"/>
  <c r="B10" i="8" s="1"/>
  <c r="B12" i="1"/>
  <c r="B12" i="2" s="1"/>
  <c r="B11" i="8" s="1"/>
  <c r="B13" i="1"/>
  <c r="B13" i="2" s="1"/>
  <c r="B12" i="8" s="1"/>
  <c r="B14" i="1"/>
  <c r="B14" i="2" s="1"/>
  <c r="B13" i="8" s="1"/>
  <c r="B15" i="1"/>
  <c r="B15" i="2" s="1"/>
  <c r="B14" i="8" s="1"/>
  <c r="B16" i="1"/>
  <c r="B16" i="2" s="1"/>
  <c r="B15" i="8" s="1"/>
  <c r="B17" i="1"/>
  <c r="B17" i="2" s="1"/>
  <c r="B16" i="8" s="1"/>
  <c r="B18" i="1"/>
  <c r="B18" i="2" s="1"/>
  <c r="B17" i="8" s="1"/>
  <c r="B19" i="1"/>
  <c r="B19" i="2" s="1"/>
  <c r="B18" i="8" s="1"/>
  <c r="B20" i="1"/>
  <c r="B20" i="2" s="1"/>
  <c r="B19" i="8" s="1"/>
  <c r="B21" i="1"/>
  <c r="B21" i="2" s="1"/>
  <c r="B20" i="8" s="1"/>
  <c r="B22" i="1"/>
  <c r="B22" i="2" s="1"/>
  <c r="B21" i="8" s="1"/>
  <c r="B23" i="1"/>
  <c r="B23" i="2" s="1"/>
  <c r="B22" i="8" s="1"/>
  <c r="B24" i="1"/>
  <c r="B24" i="2" s="1"/>
  <c r="B23" i="8" s="1"/>
  <c r="B25" i="1"/>
  <c r="B25" i="2" s="1"/>
  <c r="B24" i="8" s="1"/>
  <c r="B26" i="1"/>
  <c r="B26" i="2" s="1"/>
  <c r="B25" i="8" s="1"/>
  <c r="B27" i="1"/>
  <c r="B27" i="2" s="1"/>
  <c r="B26" i="8" s="1"/>
  <c r="B28" i="1"/>
  <c r="B28" i="2" s="1"/>
  <c r="B27" i="8" s="1"/>
  <c r="B29" i="1"/>
  <c r="B29" i="2" s="1"/>
  <c r="B28" i="8" s="1"/>
  <c r="B3" i="1"/>
  <c r="B3" i="2" s="1"/>
  <c r="O31" i="1" l="1"/>
  <c r="O32" i="1" s="1"/>
  <c r="G1" i="3"/>
  <c r="O33" i="1"/>
  <c r="T1" i="7"/>
  <c r="J33" i="1"/>
  <c r="U1" i="3"/>
  <c r="C34" i="1"/>
  <c r="X34" i="1"/>
  <c r="S2" i="8"/>
  <c r="S3" i="7" s="1"/>
  <c r="U9" i="6"/>
  <c r="E2" i="8"/>
  <c r="E2" i="3"/>
  <c r="AA2" i="3" s="1"/>
  <c r="E5" i="3"/>
  <c r="AA5" i="3" s="1"/>
  <c r="L5" i="3"/>
  <c r="AH5" i="3" s="1"/>
  <c r="J3" i="8"/>
  <c r="K2" i="3"/>
  <c r="AG2" i="3" s="1"/>
  <c r="B2" i="3"/>
  <c r="X2" i="3" s="1"/>
  <c r="U25" i="6"/>
  <c r="U13" i="6"/>
  <c r="U21" i="6"/>
  <c r="U28" i="6"/>
  <c r="F2" i="8"/>
  <c r="F5" i="3"/>
  <c r="AB5" i="3" s="1"/>
  <c r="F6" i="3"/>
  <c r="AB6" i="3" s="1"/>
  <c r="F2" i="3"/>
  <c r="AB2" i="3" s="1"/>
  <c r="H3" i="8"/>
  <c r="U8" i="6"/>
  <c r="U18" i="6"/>
  <c r="F31" i="1"/>
  <c r="F32" i="1" s="1"/>
  <c r="C2" i="8"/>
  <c r="C3" i="7" s="1"/>
  <c r="J31" i="1"/>
  <c r="J32" i="1" s="1"/>
  <c r="G3" i="2"/>
  <c r="K33" i="1"/>
  <c r="K31" i="1"/>
  <c r="K32" i="1" s="1"/>
  <c r="L31" i="1"/>
  <c r="L32" i="1" s="1"/>
  <c r="K2" i="8"/>
  <c r="K6" i="3"/>
  <c r="AG6" i="3" s="1"/>
  <c r="K5" i="3"/>
  <c r="AG5" i="3" s="1"/>
  <c r="L2" i="3"/>
  <c r="AH2" i="3" s="1"/>
  <c r="L12" i="3"/>
  <c r="AH12" i="3" s="1"/>
  <c r="L6" i="3"/>
  <c r="AH6" i="3" s="1"/>
  <c r="L2" i="8"/>
  <c r="L11" i="3"/>
  <c r="AH11" i="3" s="1"/>
  <c r="Q31" i="1"/>
  <c r="Q32" i="1" s="1"/>
  <c r="P2" i="8"/>
  <c r="V33" i="1"/>
  <c r="P7" i="2"/>
  <c r="P6" i="8" s="1"/>
  <c r="Q2" i="8"/>
  <c r="W31" i="1"/>
  <c r="W32" i="1" s="1"/>
  <c r="Q7" i="2"/>
  <c r="Q6" i="8" s="1"/>
  <c r="Y31" i="1"/>
  <c r="Y32" i="1" s="1"/>
  <c r="R3" i="2"/>
  <c r="T3" i="2"/>
  <c r="AA33" i="1"/>
  <c r="AA31" i="1"/>
  <c r="AA32" i="1" s="1"/>
  <c r="T7" i="2"/>
  <c r="T6" i="8" s="1"/>
  <c r="U2" i="8"/>
  <c r="U11" i="3"/>
  <c r="AQ11" i="3" s="1"/>
  <c r="U21" i="3"/>
  <c r="AQ21" i="3" s="1"/>
  <c r="U6" i="3"/>
  <c r="AQ6" i="3" s="1"/>
  <c r="U13" i="3"/>
  <c r="AQ13" i="3" s="1"/>
  <c r="U12" i="3"/>
  <c r="AQ12" i="3" s="1"/>
  <c r="U5" i="3"/>
  <c r="AQ5" i="3" s="1"/>
  <c r="U31" i="2"/>
  <c r="U32" i="2" s="1"/>
  <c r="U2" i="3"/>
  <c r="AQ2" i="3" s="1"/>
  <c r="U33" i="2"/>
  <c r="U20" i="6"/>
  <c r="U6" i="6"/>
  <c r="U15" i="6"/>
  <c r="U19" i="6"/>
  <c r="U24" i="6"/>
  <c r="U17" i="6"/>
  <c r="K11" i="3"/>
  <c r="AG11" i="3" s="1"/>
  <c r="U12" i="6"/>
  <c r="U29" i="6"/>
  <c r="G33" i="2"/>
  <c r="G3" i="8"/>
  <c r="Z31" i="1"/>
  <c r="Z32" i="1" s="1"/>
  <c r="S28" i="2"/>
  <c r="S27" i="8" s="1"/>
  <c r="U7" i="6"/>
  <c r="U14" i="6"/>
  <c r="U23" i="6"/>
  <c r="H18" i="8"/>
  <c r="M33" i="1"/>
  <c r="J2" i="8"/>
  <c r="U10" i="3"/>
  <c r="AQ10" i="3" s="1"/>
  <c r="J5" i="3"/>
  <c r="AF5" i="3" s="1"/>
  <c r="N31" i="1"/>
  <c r="N32" i="1" s="1"/>
  <c r="J7" i="2"/>
  <c r="J6" i="8" s="1"/>
  <c r="B33" i="1"/>
  <c r="B34" i="1" s="1"/>
  <c r="B31" i="1"/>
  <c r="B32" i="1" s="1"/>
  <c r="Q33" i="1"/>
  <c r="R31" i="1"/>
  <c r="R32" i="1" s="1"/>
  <c r="S31" i="1"/>
  <c r="S32" i="1" s="1"/>
  <c r="U4" i="6"/>
  <c r="U16" i="6"/>
  <c r="H3" i="2"/>
  <c r="I3" i="2"/>
  <c r="L9" i="3" s="1"/>
  <c r="AH9" i="3" s="1"/>
  <c r="M2" i="8"/>
  <c r="M3" i="7" s="1"/>
  <c r="M11" i="3"/>
  <c r="AI11" i="3" s="1"/>
  <c r="M6" i="3"/>
  <c r="AI6" i="3" s="1"/>
  <c r="M7" i="3"/>
  <c r="AI7" i="3" s="1"/>
  <c r="M12" i="3"/>
  <c r="AI12" i="3" s="1"/>
  <c r="M5" i="3"/>
  <c r="AI5" i="3" s="1"/>
  <c r="M2" i="3"/>
  <c r="AI2" i="3" s="1"/>
  <c r="M13" i="3"/>
  <c r="AI13" i="3" s="1"/>
  <c r="U5" i="6"/>
  <c r="D2" i="8"/>
  <c r="D3" i="7" s="1"/>
  <c r="U26" i="6"/>
  <c r="U22" i="6"/>
  <c r="G31" i="1"/>
  <c r="G32" i="1" s="1"/>
  <c r="M31" i="1"/>
  <c r="M32" i="1" s="1"/>
  <c r="P33" i="1"/>
  <c r="W33" i="1"/>
  <c r="Y33" i="1"/>
  <c r="D6" i="2"/>
  <c r="D2" i="3" s="1"/>
  <c r="Z2" i="3" s="1"/>
  <c r="U27" i="6"/>
  <c r="U30" i="6"/>
  <c r="U10" i="6"/>
  <c r="R33" i="1"/>
  <c r="Z33" i="1"/>
  <c r="Z34" i="1" s="1"/>
  <c r="O3" i="2"/>
  <c r="O11" i="3" s="1"/>
  <c r="AK11" i="3" s="1"/>
  <c r="R6" i="2"/>
  <c r="R5" i="8" s="1"/>
  <c r="U11" i="6"/>
  <c r="S33" i="1"/>
  <c r="S34" i="1" s="1"/>
  <c r="F33" i="1"/>
  <c r="F34" i="1" s="1"/>
  <c r="I33" i="1"/>
  <c r="I34" i="1" s="1"/>
  <c r="C5" i="2"/>
  <c r="C4" i="8" s="1"/>
  <c r="N3" i="2"/>
  <c r="U14" i="3" s="1"/>
  <c r="AQ14" i="3" s="1"/>
  <c r="Q6" i="2"/>
  <c r="Q5" i="8" s="1"/>
  <c r="S6" i="2"/>
  <c r="S5" i="8" s="1"/>
  <c r="AB31" i="1"/>
  <c r="AB32" i="1" s="1"/>
  <c r="AB33" i="1"/>
  <c r="V31" i="1"/>
  <c r="V32" i="1" s="1"/>
  <c r="V34" i="1" s="1"/>
  <c r="Q34" i="1"/>
  <c r="P31" i="1"/>
  <c r="P32" i="1" s="1"/>
  <c r="P34" i="1" s="1"/>
  <c r="O34" i="1"/>
  <c r="N33" i="1"/>
  <c r="N34" i="1" s="1"/>
  <c r="L33" i="1"/>
  <c r="L34" i="1" s="1"/>
  <c r="J34" i="1"/>
  <c r="I31" i="1"/>
  <c r="I32" i="1" s="1"/>
  <c r="H34" i="1"/>
  <c r="G33" i="1"/>
  <c r="G34" i="1" s="1"/>
  <c r="M3" i="3" l="1"/>
  <c r="AI3" i="3" s="1"/>
  <c r="M34" i="1"/>
  <c r="U20" i="3"/>
  <c r="AQ20" i="3" s="1"/>
  <c r="U16" i="3"/>
  <c r="AQ16" i="3" s="1"/>
  <c r="M10" i="3"/>
  <c r="AI10" i="3" s="1"/>
  <c r="P7" i="3"/>
  <c r="AL7" i="3" s="1"/>
  <c r="R34" i="1"/>
  <c r="AA34" i="1"/>
  <c r="L7" i="3"/>
  <c r="AH7" i="3" s="1"/>
  <c r="J3" i="3"/>
  <c r="AF3" i="3" s="1"/>
  <c r="U15" i="3"/>
  <c r="AQ15" i="3" s="1"/>
  <c r="Q8" i="3"/>
  <c r="AM8" i="3" s="1"/>
  <c r="U7" i="3"/>
  <c r="AQ7" i="3" s="1"/>
  <c r="E4" i="3"/>
  <c r="AA4" i="3" s="1"/>
  <c r="AB34" i="1"/>
  <c r="U9" i="3"/>
  <c r="AQ9" i="3" s="1"/>
  <c r="I3" i="3"/>
  <c r="AE3" i="3" s="1"/>
  <c r="F4" i="3"/>
  <c r="AB4" i="3" s="1"/>
  <c r="J4" i="3"/>
  <c r="AF4" i="3" s="1"/>
  <c r="L3" i="3"/>
  <c r="AH3" i="3" s="1"/>
  <c r="D3" i="3"/>
  <c r="Z3" i="3" s="1"/>
  <c r="K10" i="3"/>
  <c r="AG10" i="3" s="1"/>
  <c r="O3" i="3"/>
  <c r="AK3" i="3" s="1"/>
  <c r="S19" i="3"/>
  <c r="AO19" i="3" s="1"/>
  <c r="O10" i="3"/>
  <c r="AK10" i="3" s="1"/>
  <c r="P3" i="3"/>
  <c r="AL3" i="3" s="1"/>
  <c r="L4" i="3"/>
  <c r="AH4" i="3" s="1"/>
  <c r="S7" i="3"/>
  <c r="AO7" i="3" s="1"/>
  <c r="S13" i="3"/>
  <c r="AO13" i="3" s="1"/>
  <c r="K34" i="1"/>
  <c r="Q4" i="3"/>
  <c r="AM4" i="3" s="1"/>
  <c r="Q15" i="3"/>
  <c r="AM15" i="3" s="1"/>
  <c r="Q6" i="3"/>
  <c r="AM6" i="3" s="1"/>
  <c r="P6" i="3"/>
  <c r="AL6" i="3" s="1"/>
  <c r="H33" i="2"/>
  <c r="N10" i="3"/>
  <c r="AJ10" i="3" s="1"/>
  <c r="N9" i="3"/>
  <c r="AJ9" i="3" s="1"/>
  <c r="N2" i="8"/>
  <c r="N11" i="3"/>
  <c r="AJ11" i="3" s="1"/>
  <c r="N6" i="3"/>
  <c r="AJ6" i="3" s="1"/>
  <c r="N13" i="3"/>
  <c r="AJ13" i="3" s="1"/>
  <c r="N7" i="3"/>
  <c r="AJ7" i="3" s="1"/>
  <c r="N14" i="3"/>
  <c r="AJ14" i="3" s="1"/>
  <c r="N5" i="3"/>
  <c r="AJ5" i="3" s="1"/>
  <c r="N4" i="3"/>
  <c r="AJ4" i="3" s="1"/>
  <c r="N8" i="3"/>
  <c r="AJ8" i="3" s="1"/>
  <c r="O6" i="3"/>
  <c r="AK6" i="3" s="1"/>
  <c r="U17" i="3"/>
  <c r="AQ17" i="3" s="1"/>
  <c r="Q10" i="3"/>
  <c r="AM10" i="3" s="1"/>
  <c r="Q7" i="3"/>
  <c r="AM7" i="3" s="1"/>
  <c r="P16" i="3"/>
  <c r="AL16" i="3" s="1"/>
  <c r="P15" i="3"/>
  <c r="AL15" i="3" s="1"/>
  <c r="F30" i="8"/>
  <c r="F3" i="7"/>
  <c r="N2" i="3"/>
  <c r="AJ2" i="3" s="1"/>
  <c r="S6" i="3"/>
  <c r="AO6" i="3" s="1"/>
  <c r="S9" i="3"/>
  <c r="AO9" i="3" s="1"/>
  <c r="M8" i="3"/>
  <c r="AI8" i="3" s="1"/>
  <c r="J10" i="3"/>
  <c r="AF10" i="3" s="1"/>
  <c r="J7" i="3"/>
  <c r="AF7" i="3" s="1"/>
  <c r="J9" i="3"/>
  <c r="AF9" i="3" s="1"/>
  <c r="D4" i="3"/>
  <c r="Z4" i="3" s="1"/>
  <c r="U8" i="3"/>
  <c r="AQ8" i="3" s="1"/>
  <c r="U3" i="7"/>
  <c r="U30" i="8"/>
  <c r="T14" i="3"/>
  <c r="AP14" i="3" s="1"/>
  <c r="T13" i="3"/>
  <c r="AP13" i="3" s="1"/>
  <c r="T7" i="3"/>
  <c r="AP7" i="3" s="1"/>
  <c r="T15" i="3"/>
  <c r="AP15" i="3" s="1"/>
  <c r="T12" i="3"/>
  <c r="AP12" i="3" s="1"/>
  <c r="T8" i="3"/>
  <c r="AP8" i="3" s="1"/>
  <c r="T18" i="3"/>
  <c r="AP18" i="3" s="1"/>
  <c r="T17" i="3"/>
  <c r="AP17" i="3" s="1"/>
  <c r="T10" i="3"/>
  <c r="AP10" i="3" s="1"/>
  <c r="T9" i="3"/>
  <c r="AP9" i="3" s="1"/>
  <c r="T4" i="3"/>
  <c r="AP4" i="3" s="1"/>
  <c r="T2" i="3"/>
  <c r="AP2" i="3" s="1"/>
  <c r="T20" i="3"/>
  <c r="AP20" i="3" s="1"/>
  <c r="T3" i="3"/>
  <c r="AP3" i="3" s="1"/>
  <c r="T6" i="3"/>
  <c r="AP6" i="3" s="1"/>
  <c r="T16" i="3"/>
  <c r="AP16" i="3" s="1"/>
  <c r="T19" i="3"/>
  <c r="AP19" i="3" s="1"/>
  <c r="T2" i="8"/>
  <c r="T11" i="3"/>
  <c r="AP11" i="3" s="1"/>
  <c r="T5" i="3"/>
  <c r="AP5" i="3" s="1"/>
  <c r="W34" i="1"/>
  <c r="Q3" i="3"/>
  <c r="AM3" i="3" s="1"/>
  <c r="Q13" i="3"/>
  <c r="AM13" i="3" s="1"/>
  <c r="Q16" i="3"/>
  <c r="AM16" i="3" s="1"/>
  <c r="P11" i="3"/>
  <c r="AL11" i="3" s="1"/>
  <c r="P2" i="3"/>
  <c r="AL2" i="3" s="1"/>
  <c r="P10" i="3"/>
  <c r="AL10" i="3" s="1"/>
  <c r="L10" i="3"/>
  <c r="AH10" i="3" s="1"/>
  <c r="K3" i="7"/>
  <c r="K30" i="8"/>
  <c r="E3" i="3"/>
  <c r="AA3" i="3" s="1"/>
  <c r="E30" i="8"/>
  <c r="E3" i="7"/>
  <c r="S2" i="3"/>
  <c r="AO2" i="3" s="1"/>
  <c r="S5" i="3"/>
  <c r="AO5" i="3" s="1"/>
  <c r="S11" i="3"/>
  <c r="AO11" i="3" s="1"/>
  <c r="S10" i="3"/>
  <c r="AO10" i="3" s="1"/>
  <c r="S12" i="3"/>
  <c r="AO12" i="3" s="1"/>
  <c r="O8" i="3"/>
  <c r="AK8" i="3" s="1"/>
  <c r="H7" i="3"/>
  <c r="AD7" i="3" s="1"/>
  <c r="H2" i="8"/>
  <c r="H5" i="3"/>
  <c r="AD5" i="3" s="1"/>
  <c r="H4" i="3"/>
  <c r="AD4" i="3" s="1"/>
  <c r="H2" i="3"/>
  <c r="AD2" i="3" s="1"/>
  <c r="H3" i="3"/>
  <c r="AD3" i="3" s="1"/>
  <c r="H8" i="3"/>
  <c r="AD8" i="3" s="1"/>
  <c r="H6" i="3"/>
  <c r="AD6" i="3" s="1"/>
  <c r="J8" i="3"/>
  <c r="AF8" i="3" s="1"/>
  <c r="Q5" i="3"/>
  <c r="AM5" i="3" s="1"/>
  <c r="P12" i="3"/>
  <c r="AL12" i="3" s="1"/>
  <c r="P14" i="3"/>
  <c r="AL14" i="3" s="1"/>
  <c r="S18" i="3"/>
  <c r="AO18" i="3" s="1"/>
  <c r="O2" i="8"/>
  <c r="O5" i="3"/>
  <c r="AK5" i="3" s="1"/>
  <c r="O4" i="3"/>
  <c r="AK4" i="3" s="1"/>
  <c r="O14" i="3"/>
  <c r="AK14" i="3" s="1"/>
  <c r="O15" i="3"/>
  <c r="AK15" i="3" s="1"/>
  <c r="N12" i="3"/>
  <c r="AJ12" i="3" s="1"/>
  <c r="J30" i="8"/>
  <c r="J3" i="7"/>
  <c r="H31" i="2"/>
  <c r="H32" i="2" s="1"/>
  <c r="H34" i="2" s="1"/>
  <c r="U19" i="3"/>
  <c r="AQ19" i="3" s="1"/>
  <c r="Q9" i="3"/>
  <c r="AM9" i="3" s="1"/>
  <c r="Q11" i="3"/>
  <c r="AM11" i="3" s="1"/>
  <c r="P9" i="3"/>
  <c r="AL9" i="3" s="1"/>
  <c r="O12" i="3"/>
  <c r="AK12" i="3" s="1"/>
  <c r="K8" i="3"/>
  <c r="AG8" i="3" s="1"/>
  <c r="G2" i="8"/>
  <c r="G6" i="3"/>
  <c r="AC6" i="3" s="1"/>
  <c r="G3" i="3"/>
  <c r="AC3" i="3" s="1"/>
  <c r="K7" i="3"/>
  <c r="AG7" i="3" s="1"/>
  <c r="G7" i="3"/>
  <c r="AC7" i="3" s="1"/>
  <c r="O7" i="3"/>
  <c r="AK7" i="3" s="1"/>
  <c r="G2" i="3"/>
  <c r="AC2" i="3" s="1"/>
  <c r="G31" i="2"/>
  <c r="G32" i="2" s="1"/>
  <c r="G34" i="2" s="1"/>
  <c r="G5" i="3"/>
  <c r="AC5" i="3" s="1"/>
  <c r="G4" i="3"/>
  <c r="AC4" i="3" s="1"/>
  <c r="S14" i="3"/>
  <c r="AO14" i="3" s="1"/>
  <c r="S8" i="3"/>
  <c r="AO8" i="3" s="1"/>
  <c r="D5" i="8"/>
  <c r="K4" i="3"/>
  <c r="AG4" i="3" s="1"/>
  <c r="P5" i="3"/>
  <c r="AL5" i="3" s="1"/>
  <c r="M4" i="3"/>
  <c r="AI4" i="3" s="1"/>
  <c r="Y34" i="1"/>
  <c r="N3" i="3"/>
  <c r="AJ3" i="3" s="1"/>
  <c r="O13" i="3"/>
  <c r="AK13" i="3" s="1"/>
  <c r="I2" i="8"/>
  <c r="I6" i="3"/>
  <c r="AE6" i="3" s="1"/>
  <c r="I5" i="3"/>
  <c r="AE5" i="3" s="1"/>
  <c r="O9" i="3"/>
  <c r="AK9" i="3" s="1"/>
  <c r="I7" i="3"/>
  <c r="AE7" i="3" s="1"/>
  <c r="I8" i="3"/>
  <c r="AE8" i="3" s="1"/>
  <c r="I2" i="3"/>
  <c r="AE2" i="3" s="1"/>
  <c r="I9" i="3"/>
  <c r="AE9" i="3" s="1"/>
  <c r="I4" i="3"/>
  <c r="AE4" i="3" s="1"/>
  <c r="M9" i="3"/>
  <c r="AI9" i="3" s="1"/>
  <c r="J2" i="3"/>
  <c r="AF2" i="3" s="1"/>
  <c r="J6" i="3"/>
  <c r="AF6" i="3" s="1"/>
  <c r="U4" i="3"/>
  <c r="AQ4" i="3" s="1"/>
  <c r="U34" i="2"/>
  <c r="R17" i="3"/>
  <c r="AN17" i="3" s="1"/>
  <c r="R10" i="3"/>
  <c r="AN10" i="3" s="1"/>
  <c r="R9" i="3"/>
  <c r="AN9" i="3" s="1"/>
  <c r="R2" i="8"/>
  <c r="R16" i="3"/>
  <c r="AN16" i="3" s="1"/>
  <c r="R11" i="3"/>
  <c r="AN11" i="3" s="1"/>
  <c r="R6" i="3"/>
  <c r="AN6" i="3" s="1"/>
  <c r="R14" i="3"/>
  <c r="AN14" i="3" s="1"/>
  <c r="R13" i="3"/>
  <c r="AN13" i="3" s="1"/>
  <c r="R7" i="3"/>
  <c r="AN7" i="3" s="1"/>
  <c r="R12" i="3"/>
  <c r="AN12" i="3" s="1"/>
  <c r="R8" i="3"/>
  <c r="AN8" i="3" s="1"/>
  <c r="R15" i="3"/>
  <c r="AN15" i="3" s="1"/>
  <c r="R4" i="3"/>
  <c r="AN4" i="3" s="1"/>
  <c r="R2" i="3"/>
  <c r="AN2" i="3" s="1"/>
  <c r="R5" i="3"/>
  <c r="AN5" i="3" s="1"/>
  <c r="R18" i="3"/>
  <c r="AN18" i="3" s="1"/>
  <c r="R3" i="3"/>
  <c r="AN3" i="3" s="1"/>
  <c r="U18" i="3"/>
  <c r="AQ18" i="3" s="1"/>
  <c r="Q17" i="3"/>
  <c r="AM17" i="3" s="1"/>
  <c r="Q2" i="3"/>
  <c r="AM2" i="3" s="1"/>
  <c r="Q12" i="3"/>
  <c r="AM12" i="3" s="1"/>
  <c r="Q14" i="3"/>
  <c r="AM14" i="3" s="1"/>
  <c r="Q3" i="7"/>
  <c r="Q30" i="8"/>
  <c r="P3" i="7"/>
  <c r="P30" i="8"/>
  <c r="P4" i="3"/>
  <c r="AL4" i="3" s="1"/>
  <c r="P8" i="3"/>
  <c r="AL8" i="3" s="1"/>
  <c r="P13" i="3"/>
  <c r="AL13" i="3" s="1"/>
  <c r="L30" i="8"/>
  <c r="L3" i="7"/>
  <c r="L8" i="3"/>
  <c r="AH8" i="3" s="1"/>
  <c r="K3" i="3"/>
  <c r="AG3" i="3" s="1"/>
  <c r="K9" i="3"/>
  <c r="AG9" i="3" s="1"/>
  <c r="U3" i="3"/>
  <c r="AQ3" i="3" s="1"/>
  <c r="C3" i="3"/>
  <c r="Y3" i="3" s="1"/>
  <c r="O2" i="3"/>
  <c r="AK2" i="3" s="1"/>
  <c r="F3" i="3"/>
  <c r="AB3" i="3" s="1"/>
  <c r="C2" i="3"/>
  <c r="Y2" i="3" s="1"/>
  <c r="S4" i="3"/>
  <c r="AO4" i="3" s="1"/>
  <c r="S3" i="3"/>
  <c r="AO3" i="3" s="1"/>
  <c r="S16" i="3"/>
  <c r="AO16" i="3" s="1"/>
  <c r="S17" i="3"/>
  <c r="AO17" i="3" s="1"/>
  <c r="S15" i="3"/>
  <c r="AO15" i="3" s="1"/>
  <c r="C31" i="2"/>
  <c r="D31" i="2"/>
  <c r="D32" i="2" s="1"/>
  <c r="E31" i="2"/>
  <c r="E32" i="2" s="1"/>
  <c r="F31" i="2"/>
  <c r="F32" i="2" s="1"/>
  <c r="I31" i="2"/>
  <c r="I32" i="2" s="1"/>
  <c r="J31" i="2"/>
  <c r="J32" i="2" s="1"/>
  <c r="K31" i="2"/>
  <c r="K32" i="2" s="1"/>
  <c r="L31" i="2"/>
  <c r="L32" i="2" s="1"/>
  <c r="M31" i="2"/>
  <c r="M32" i="2" s="1"/>
  <c r="N31" i="2"/>
  <c r="N32" i="2" s="1"/>
  <c r="O31" i="2"/>
  <c r="O32" i="2" s="1"/>
  <c r="P31" i="2"/>
  <c r="P32" i="2" s="1"/>
  <c r="Q31" i="2"/>
  <c r="Q32" i="2" s="1"/>
  <c r="R31" i="2"/>
  <c r="R32" i="2" s="1"/>
  <c r="S31" i="2"/>
  <c r="S32" i="2" s="1"/>
  <c r="T31" i="2"/>
  <c r="T32" i="2" s="1"/>
  <c r="C32" i="2"/>
  <c r="C33" i="2"/>
  <c r="D33" i="2"/>
  <c r="E33" i="2"/>
  <c r="F33" i="2"/>
  <c r="I33" i="2"/>
  <c r="J33" i="2"/>
  <c r="K33" i="2"/>
  <c r="L33" i="2"/>
  <c r="M33" i="2"/>
  <c r="N33" i="2"/>
  <c r="O33" i="2"/>
  <c r="P33" i="2"/>
  <c r="Q33" i="2"/>
  <c r="R33" i="2"/>
  <c r="S33" i="2"/>
  <c r="T33" i="2"/>
  <c r="T34" i="2" l="1"/>
  <c r="U33" i="7"/>
  <c r="U3" i="6"/>
  <c r="U31" i="7"/>
  <c r="U36" i="7"/>
  <c r="U35" i="7"/>
  <c r="G3" i="7"/>
  <c r="G30" i="8"/>
  <c r="H30" i="8"/>
  <c r="H3" i="7"/>
  <c r="T3" i="7"/>
  <c r="T30" i="8"/>
  <c r="I30" i="8"/>
  <c r="I3" i="7"/>
  <c r="I3" i="6" s="1"/>
  <c r="R30" i="8"/>
  <c r="R3" i="7"/>
  <c r="O3" i="7"/>
  <c r="O30" i="8"/>
  <c r="N30" i="8"/>
  <c r="N3" i="7"/>
  <c r="N3" i="6" s="1"/>
  <c r="P34" i="2"/>
  <c r="L34" i="2"/>
  <c r="F34" i="2"/>
  <c r="M34" i="2"/>
  <c r="C34" i="2"/>
  <c r="I34" i="2"/>
  <c r="Q34" i="2"/>
  <c r="D34" i="2"/>
  <c r="S34" i="2"/>
  <c r="O34" i="2"/>
  <c r="K34" i="2"/>
  <c r="E34" i="2"/>
  <c r="R34" i="2"/>
  <c r="N34" i="2"/>
  <c r="J34" i="2"/>
  <c r="U1" i="6"/>
  <c r="U43" i="6" s="1"/>
  <c r="I5" i="7"/>
  <c r="I5" i="6" s="1"/>
  <c r="I7" i="7"/>
  <c r="I7" i="6" s="1"/>
  <c r="C9" i="7"/>
  <c r="I9" i="7"/>
  <c r="I9" i="6" s="1"/>
  <c r="I10" i="7"/>
  <c r="I10" i="6" s="1"/>
  <c r="C11" i="7"/>
  <c r="I13" i="7"/>
  <c r="I13" i="6" s="1"/>
  <c r="I14" i="7"/>
  <c r="I14" i="6" s="1"/>
  <c r="I16" i="7"/>
  <c r="I16" i="6" s="1"/>
  <c r="J16" i="7"/>
  <c r="J16" i="6" s="1"/>
  <c r="I17" i="7"/>
  <c r="I17" i="6" s="1"/>
  <c r="I18" i="7"/>
  <c r="I18" i="6" s="1"/>
  <c r="I19" i="7"/>
  <c r="I19" i="6" s="1"/>
  <c r="C20" i="7"/>
  <c r="I20" i="7"/>
  <c r="I20" i="6" s="1"/>
  <c r="I21" i="7"/>
  <c r="I21" i="6" s="1"/>
  <c r="C22" i="7"/>
  <c r="I22" i="7"/>
  <c r="I22" i="6" s="1"/>
  <c r="C29" i="7"/>
  <c r="I29" i="7"/>
  <c r="I29" i="6" s="1"/>
  <c r="I30" i="7"/>
  <c r="I30" i="6" s="1"/>
  <c r="C4" i="7"/>
  <c r="I4" i="7"/>
  <c r="I4" i="6" s="1"/>
  <c r="D4" i="7"/>
  <c r="E4" i="7"/>
  <c r="E4" i="6" s="1"/>
  <c r="F4" i="7"/>
  <c r="F4" i="6" s="1"/>
  <c r="G4" i="7"/>
  <c r="G4" i="6" s="1"/>
  <c r="H4" i="7"/>
  <c r="H4" i="6" s="1"/>
  <c r="J4" i="7"/>
  <c r="J4" i="6" s="1"/>
  <c r="K4" i="7"/>
  <c r="K4" i="6" s="1"/>
  <c r="L4" i="7"/>
  <c r="L4" i="6" s="1"/>
  <c r="M4" i="7"/>
  <c r="N4" i="7"/>
  <c r="O4" i="7"/>
  <c r="P4" i="7"/>
  <c r="Q4" i="7"/>
  <c r="R4" i="7"/>
  <c r="S4" i="7"/>
  <c r="S4" i="6" s="1"/>
  <c r="T4" i="7"/>
  <c r="T4" i="6" s="1"/>
  <c r="B5" i="7"/>
  <c r="C5" i="7"/>
  <c r="D5" i="7"/>
  <c r="E5" i="7"/>
  <c r="E5" i="6" s="1"/>
  <c r="F5" i="7"/>
  <c r="F5" i="6" s="1"/>
  <c r="G5" i="7"/>
  <c r="G5" i="6" s="1"/>
  <c r="H5" i="7"/>
  <c r="H5" i="6" s="1"/>
  <c r="J5" i="7"/>
  <c r="J5" i="6" s="1"/>
  <c r="K5" i="7"/>
  <c r="K5" i="6" s="1"/>
  <c r="L5" i="7"/>
  <c r="L5" i="6" s="1"/>
  <c r="M5" i="7"/>
  <c r="N5" i="7"/>
  <c r="O5" i="7"/>
  <c r="P5" i="7"/>
  <c r="Q5" i="7"/>
  <c r="R5" i="7"/>
  <c r="S5" i="7"/>
  <c r="T5" i="7"/>
  <c r="T5" i="6" s="1"/>
  <c r="B6" i="7"/>
  <c r="C6" i="7"/>
  <c r="D6" i="7"/>
  <c r="E6" i="7"/>
  <c r="E6" i="6" s="1"/>
  <c r="F6" i="7"/>
  <c r="F6" i="6" s="1"/>
  <c r="G6" i="7"/>
  <c r="G6" i="6" s="1"/>
  <c r="H6" i="7"/>
  <c r="H6" i="6" s="1"/>
  <c r="I6" i="7"/>
  <c r="I6" i="6" s="1"/>
  <c r="J6" i="7"/>
  <c r="J6" i="6" s="1"/>
  <c r="K6" i="7"/>
  <c r="K6" i="6" s="1"/>
  <c r="L6" i="7"/>
  <c r="L6" i="6" s="1"/>
  <c r="M6" i="7"/>
  <c r="N6" i="7"/>
  <c r="O6" i="7"/>
  <c r="P6" i="7"/>
  <c r="Q6" i="7"/>
  <c r="R6" i="7"/>
  <c r="S6" i="7"/>
  <c r="S6" i="6" s="1"/>
  <c r="B7" i="7"/>
  <c r="C7" i="7"/>
  <c r="D7" i="7"/>
  <c r="D7" i="6" s="1"/>
  <c r="E7" i="7"/>
  <c r="E7" i="6" s="1"/>
  <c r="F7" i="7"/>
  <c r="F7" i="6" s="1"/>
  <c r="G7" i="7"/>
  <c r="G7" i="6" s="1"/>
  <c r="H7" i="7"/>
  <c r="H7" i="6" s="1"/>
  <c r="J7" i="7"/>
  <c r="J7" i="6" s="1"/>
  <c r="K7" i="7"/>
  <c r="K7" i="6" s="1"/>
  <c r="L7" i="7"/>
  <c r="L7" i="6" s="1"/>
  <c r="M7" i="7"/>
  <c r="N7" i="7"/>
  <c r="O7" i="7"/>
  <c r="P7" i="7"/>
  <c r="Q7" i="7"/>
  <c r="R7" i="7"/>
  <c r="S7" i="7"/>
  <c r="S7" i="6" s="1"/>
  <c r="T7" i="7"/>
  <c r="T7" i="6" s="1"/>
  <c r="B8" i="7"/>
  <c r="C8" i="7"/>
  <c r="D8" i="7"/>
  <c r="D8" i="6" s="1"/>
  <c r="E8" i="7"/>
  <c r="E8" i="6" s="1"/>
  <c r="F8" i="7"/>
  <c r="F8" i="6" s="1"/>
  <c r="G8" i="7"/>
  <c r="G8" i="6" s="1"/>
  <c r="H8" i="7"/>
  <c r="H8" i="6" s="1"/>
  <c r="I8" i="7"/>
  <c r="I8" i="6" s="1"/>
  <c r="J8" i="7"/>
  <c r="J8" i="6" s="1"/>
  <c r="K8" i="7"/>
  <c r="K8" i="6" s="1"/>
  <c r="L8" i="7"/>
  <c r="L8" i="6" s="1"/>
  <c r="M8" i="7"/>
  <c r="N8" i="7"/>
  <c r="O8" i="7"/>
  <c r="P8" i="7"/>
  <c r="Q8" i="7"/>
  <c r="R8" i="7"/>
  <c r="S8" i="7"/>
  <c r="S8" i="6" s="1"/>
  <c r="T8" i="7"/>
  <c r="T8" i="6" s="1"/>
  <c r="B9" i="7"/>
  <c r="D9" i="7"/>
  <c r="E9" i="7"/>
  <c r="E9" i="6" s="1"/>
  <c r="F9" i="7"/>
  <c r="F9" i="6" s="1"/>
  <c r="G9" i="7"/>
  <c r="G9" i="6" s="1"/>
  <c r="H9" i="7"/>
  <c r="H9" i="6" s="1"/>
  <c r="J9" i="7"/>
  <c r="J9" i="6" s="1"/>
  <c r="K9" i="7"/>
  <c r="K9" i="6" s="1"/>
  <c r="L9" i="7"/>
  <c r="L9" i="6" s="1"/>
  <c r="M9" i="7"/>
  <c r="N9" i="7"/>
  <c r="O9" i="7"/>
  <c r="P9" i="7"/>
  <c r="Q9" i="7"/>
  <c r="R9" i="7"/>
  <c r="S9" i="7"/>
  <c r="S9" i="6" s="1"/>
  <c r="T9" i="7"/>
  <c r="T9" i="6" s="1"/>
  <c r="B10" i="7"/>
  <c r="C10" i="7"/>
  <c r="D10" i="7"/>
  <c r="E10" i="7"/>
  <c r="E10" i="6" s="1"/>
  <c r="F10" i="7"/>
  <c r="F10" i="6" s="1"/>
  <c r="G10" i="7"/>
  <c r="G10" i="6" s="1"/>
  <c r="H10" i="7"/>
  <c r="H10" i="6" s="1"/>
  <c r="J10" i="7"/>
  <c r="J10" i="6" s="1"/>
  <c r="K10" i="7"/>
  <c r="K10" i="6" s="1"/>
  <c r="L10" i="7"/>
  <c r="L10" i="6" s="1"/>
  <c r="M10" i="7"/>
  <c r="N10" i="7"/>
  <c r="O10" i="7"/>
  <c r="P10" i="7"/>
  <c r="Q10" i="7"/>
  <c r="R10" i="7"/>
  <c r="S10" i="7"/>
  <c r="S10" i="6" s="1"/>
  <c r="T10" i="7"/>
  <c r="T10" i="6" s="1"/>
  <c r="B11" i="7"/>
  <c r="D11" i="7"/>
  <c r="E11" i="7"/>
  <c r="E11" i="6" s="1"/>
  <c r="F11" i="7"/>
  <c r="F11" i="6" s="1"/>
  <c r="G11" i="7"/>
  <c r="G11" i="6" s="1"/>
  <c r="H11" i="7"/>
  <c r="H11" i="6" s="1"/>
  <c r="I11" i="7"/>
  <c r="I11" i="6" s="1"/>
  <c r="J11" i="7"/>
  <c r="J11" i="6" s="1"/>
  <c r="K11" i="7"/>
  <c r="K11" i="6" s="1"/>
  <c r="L11" i="7"/>
  <c r="L11" i="6" s="1"/>
  <c r="M11" i="7"/>
  <c r="N11" i="7"/>
  <c r="O11" i="7"/>
  <c r="P11" i="7"/>
  <c r="Q11" i="7"/>
  <c r="R11" i="7"/>
  <c r="S11" i="7"/>
  <c r="S11" i="6" s="1"/>
  <c r="T11" i="7"/>
  <c r="T11" i="6" s="1"/>
  <c r="B12" i="7"/>
  <c r="C12" i="7"/>
  <c r="D12" i="7"/>
  <c r="E12" i="7"/>
  <c r="E12" i="6" s="1"/>
  <c r="F12" i="7"/>
  <c r="F12" i="6" s="1"/>
  <c r="G12" i="7"/>
  <c r="G12" i="6" s="1"/>
  <c r="H12" i="7"/>
  <c r="H12" i="6" s="1"/>
  <c r="I12" i="7"/>
  <c r="I12" i="6" s="1"/>
  <c r="J12" i="7"/>
  <c r="J12" i="6" s="1"/>
  <c r="K12" i="7"/>
  <c r="K12" i="6" s="1"/>
  <c r="L12" i="7"/>
  <c r="L12" i="6" s="1"/>
  <c r="M12" i="7"/>
  <c r="N12" i="7"/>
  <c r="O12" i="7"/>
  <c r="P12" i="7"/>
  <c r="Q12" i="7"/>
  <c r="R12" i="7"/>
  <c r="S12" i="7"/>
  <c r="S12" i="6" s="1"/>
  <c r="T12" i="7"/>
  <c r="T12" i="6" s="1"/>
  <c r="B13" i="7"/>
  <c r="C13" i="7"/>
  <c r="D13" i="7"/>
  <c r="E13" i="7"/>
  <c r="E13" i="6" s="1"/>
  <c r="F13" i="7"/>
  <c r="F13" i="6" s="1"/>
  <c r="G13" i="7"/>
  <c r="G13" i="6" s="1"/>
  <c r="H13" i="7"/>
  <c r="H13" i="6" s="1"/>
  <c r="J13" i="7"/>
  <c r="J13" i="6" s="1"/>
  <c r="K13" i="7"/>
  <c r="K13" i="6" s="1"/>
  <c r="L13" i="7"/>
  <c r="L13" i="6" s="1"/>
  <c r="M13" i="7"/>
  <c r="N13" i="7"/>
  <c r="O13" i="7"/>
  <c r="P13" i="7"/>
  <c r="Q13" i="7"/>
  <c r="R13" i="7"/>
  <c r="S13" i="7"/>
  <c r="S13" i="6" s="1"/>
  <c r="T13" i="7"/>
  <c r="T13" i="6" s="1"/>
  <c r="B14" i="7"/>
  <c r="C14" i="7"/>
  <c r="D14" i="7"/>
  <c r="E14" i="7"/>
  <c r="E14" i="6" s="1"/>
  <c r="F14" i="7"/>
  <c r="F14" i="6" s="1"/>
  <c r="G14" i="7"/>
  <c r="G14" i="6" s="1"/>
  <c r="H14" i="7"/>
  <c r="H14" i="6" s="1"/>
  <c r="J14" i="7"/>
  <c r="J14" i="6" s="1"/>
  <c r="K14" i="7"/>
  <c r="K14" i="6" s="1"/>
  <c r="L14" i="7"/>
  <c r="L14" i="6" s="1"/>
  <c r="M14" i="7"/>
  <c r="N14" i="7"/>
  <c r="O14" i="7"/>
  <c r="P14" i="7"/>
  <c r="Q14" i="7"/>
  <c r="R14" i="7"/>
  <c r="S14" i="7"/>
  <c r="S14" i="6" s="1"/>
  <c r="T14" i="7"/>
  <c r="T14" i="6" s="1"/>
  <c r="B15" i="7"/>
  <c r="C15" i="7"/>
  <c r="D15" i="7"/>
  <c r="D15" i="6" s="1"/>
  <c r="E15" i="7"/>
  <c r="E15" i="6" s="1"/>
  <c r="F15" i="7"/>
  <c r="F15" i="6" s="1"/>
  <c r="G15" i="7"/>
  <c r="G15" i="6" s="1"/>
  <c r="H15" i="7"/>
  <c r="H15" i="6" s="1"/>
  <c r="I15" i="7"/>
  <c r="I15" i="6" s="1"/>
  <c r="J15" i="7"/>
  <c r="J15" i="6" s="1"/>
  <c r="K15" i="7"/>
  <c r="K15" i="6" s="1"/>
  <c r="L15" i="7"/>
  <c r="L15" i="6" s="1"/>
  <c r="M15" i="7"/>
  <c r="N15" i="7"/>
  <c r="O15" i="7"/>
  <c r="P15" i="7"/>
  <c r="Q15" i="7"/>
  <c r="R15" i="7"/>
  <c r="S15" i="7"/>
  <c r="S15" i="6" s="1"/>
  <c r="T15" i="7"/>
  <c r="T15" i="6" s="1"/>
  <c r="B16" i="7"/>
  <c r="C16" i="7"/>
  <c r="D16" i="7"/>
  <c r="D16" i="6" s="1"/>
  <c r="E16" i="7"/>
  <c r="E16" i="6" s="1"/>
  <c r="F16" i="7"/>
  <c r="F16" i="6" s="1"/>
  <c r="G16" i="7"/>
  <c r="G16" i="6" s="1"/>
  <c r="H16" i="7"/>
  <c r="H16" i="6" s="1"/>
  <c r="K16" i="7"/>
  <c r="K16" i="6" s="1"/>
  <c r="L16" i="7"/>
  <c r="L16" i="6" s="1"/>
  <c r="M16" i="7"/>
  <c r="N16" i="7"/>
  <c r="O16" i="7"/>
  <c r="P16" i="7"/>
  <c r="Q16" i="7"/>
  <c r="R16" i="7"/>
  <c r="S16" i="7"/>
  <c r="S16" i="6" s="1"/>
  <c r="T16" i="7"/>
  <c r="T16" i="6" s="1"/>
  <c r="B17" i="7"/>
  <c r="C17" i="7"/>
  <c r="D17" i="7"/>
  <c r="E17" i="7"/>
  <c r="E17" i="6" s="1"/>
  <c r="F17" i="7"/>
  <c r="F17" i="6" s="1"/>
  <c r="G17" i="7"/>
  <c r="G17" i="6" s="1"/>
  <c r="H17" i="7"/>
  <c r="H17" i="6" s="1"/>
  <c r="J17" i="7"/>
  <c r="J17" i="6" s="1"/>
  <c r="K17" i="7"/>
  <c r="K17" i="6" s="1"/>
  <c r="L17" i="7"/>
  <c r="L17" i="6" s="1"/>
  <c r="M17" i="7"/>
  <c r="N17" i="7"/>
  <c r="O17" i="7"/>
  <c r="P17" i="7"/>
  <c r="Q17" i="7"/>
  <c r="R17" i="7"/>
  <c r="S17" i="7"/>
  <c r="S17" i="6" s="1"/>
  <c r="T17" i="7"/>
  <c r="T17" i="6" s="1"/>
  <c r="B18" i="7"/>
  <c r="C18" i="7"/>
  <c r="D18" i="7"/>
  <c r="E18" i="7"/>
  <c r="E18" i="6" s="1"/>
  <c r="F18" i="7"/>
  <c r="F18" i="6" s="1"/>
  <c r="G18" i="7"/>
  <c r="G18" i="6" s="1"/>
  <c r="H18" i="7"/>
  <c r="H18" i="6" s="1"/>
  <c r="J18" i="7"/>
  <c r="J18" i="6" s="1"/>
  <c r="K18" i="7"/>
  <c r="K18" i="6" s="1"/>
  <c r="L18" i="7"/>
  <c r="L18" i="6" s="1"/>
  <c r="M18" i="7"/>
  <c r="N18" i="7"/>
  <c r="O18" i="7"/>
  <c r="P18" i="7"/>
  <c r="Q18" i="7"/>
  <c r="R18" i="7"/>
  <c r="S18" i="7"/>
  <c r="S18" i="6" s="1"/>
  <c r="T18" i="7"/>
  <c r="T18" i="6" s="1"/>
  <c r="B19" i="7"/>
  <c r="C19" i="7"/>
  <c r="D19" i="7"/>
  <c r="E19" i="7"/>
  <c r="E19" i="6" s="1"/>
  <c r="F19" i="7"/>
  <c r="F19" i="6" s="1"/>
  <c r="G19" i="7"/>
  <c r="G19" i="6" s="1"/>
  <c r="H19" i="7"/>
  <c r="H19" i="6" s="1"/>
  <c r="J19" i="7"/>
  <c r="J19" i="6" s="1"/>
  <c r="K19" i="7"/>
  <c r="K19" i="6" s="1"/>
  <c r="L19" i="7"/>
  <c r="L19" i="6" s="1"/>
  <c r="M19" i="7"/>
  <c r="N19" i="7"/>
  <c r="O19" i="7"/>
  <c r="P19" i="7"/>
  <c r="Q19" i="7"/>
  <c r="R19" i="7"/>
  <c r="S19" i="7"/>
  <c r="S19" i="6" s="1"/>
  <c r="T19" i="7"/>
  <c r="T19" i="6" s="1"/>
  <c r="B20" i="7"/>
  <c r="D20" i="7"/>
  <c r="E20" i="7"/>
  <c r="E20" i="6" s="1"/>
  <c r="F20" i="7"/>
  <c r="F20" i="6" s="1"/>
  <c r="G20" i="7"/>
  <c r="G20" i="6" s="1"/>
  <c r="H20" i="7"/>
  <c r="H20" i="6" s="1"/>
  <c r="J20" i="7"/>
  <c r="J20" i="6" s="1"/>
  <c r="K20" i="7"/>
  <c r="K20" i="6" s="1"/>
  <c r="L20" i="7"/>
  <c r="L20" i="6" s="1"/>
  <c r="M20" i="7"/>
  <c r="N20" i="7"/>
  <c r="O20" i="7"/>
  <c r="P20" i="7"/>
  <c r="Q20" i="7"/>
  <c r="R20" i="7"/>
  <c r="S20" i="7"/>
  <c r="S20" i="6" s="1"/>
  <c r="T20" i="7"/>
  <c r="T20" i="6" s="1"/>
  <c r="B21" i="7"/>
  <c r="C21" i="7"/>
  <c r="D21" i="7"/>
  <c r="E21" i="7"/>
  <c r="E21" i="6" s="1"/>
  <c r="F21" i="7"/>
  <c r="F21" i="6" s="1"/>
  <c r="G21" i="7"/>
  <c r="G21" i="6" s="1"/>
  <c r="H21" i="7"/>
  <c r="H21" i="6" s="1"/>
  <c r="J21" i="7"/>
  <c r="J21" i="6" s="1"/>
  <c r="K21" i="7"/>
  <c r="K21" i="6" s="1"/>
  <c r="L21" i="7"/>
  <c r="L21" i="6" s="1"/>
  <c r="M21" i="7"/>
  <c r="N21" i="7"/>
  <c r="O21" i="7"/>
  <c r="P21" i="7"/>
  <c r="Q21" i="7"/>
  <c r="R21" i="7"/>
  <c r="S21" i="7"/>
  <c r="S21" i="6" s="1"/>
  <c r="T21" i="7"/>
  <c r="T21" i="6" s="1"/>
  <c r="B22" i="7"/>
  <c r="D22" i="7"/>
  <c r="E22" i="7"/>
  <c r="E22" i="6" s="1"/>
  <c r="F22" i="7"/>
  <c r="F22" i="6" s="1"/>
  <c r="G22" i="7"/>
  <c r="G22" i="6" s="1"/>
  <c r="H22" i="7"/>
  <c r="H22" i="6" s="1"/>
  <c r="J22" i="7"/>
  <c r="J22" i="6" s="1"/>
  <c r="K22" i="7"/>
  <c r="K22" i="6" s="1"/>
  <c r="L22" i="7"/>
  <c r="L22" i="6" s="1"/>
  <c r="M22" i="7"/>
  <c r="N22" i="7"/>
  <c r="O22" i="7"/>
  <c r="P22" i="7"/>
  <c r="Q22" i="7"/>
  <c r="R22" i="7"/>
  <c r="S22" i="7"/>
  <c r="S22" i="6" s="1"/>
  <c r="T22" i="7"/>
  <c r="T22" i="6" s="1"/>
  <c r="B23" i="7"/>
  <c r="C23" i="7"/>
  <c r="D23" i="7"/>
  <c r="E23" i="7"/>
  <c r="E23" i="6" s="1"/>
  <c r="F23" i="7"/>
  <c r="F23" i="6" s="1"/>
  <c r="G23" i="7"/>
  <c r="G23" i="6" s="1"/>
  <c r="H23" i="7"/>
  <c r="H23" i="6" s="1"/>
  <c r="I23" i="7"/>
  <c r="I23" i="6" s="1"/>
  <c r="J23" i="7"/>
  <c r="J23" i="6" s="1"/>
  <c r="K23" i="7"/>
  <c r="K23" i="6" s="1"/>
  <c r="L23" i="7"/>
  <c r="L23" i="6" s="1"/>
  <c r="M23" i="7"/>
  <c r="N23" i="7"/>
  <c r="O23" i="7"/>
  <c r="P23" i="7"/>
  <c r="Q23" i="7"/>
  <c r="R23" i="7"/>
  <c r="S23" i="7"/>
  <c r="S23" i="6" s="1"/>
  <c r="T23" i="7"/>
  <c r="T23" i="6" s="1"/>
  <c r="B24" i="7"/>
  <c r="C24" i="7"/>
  <c r="D24" i="7"/>
  <c r="D24" i="6" s="1"/>
  <c r="E24" i="7"/>
  <c r="E24" i="6" s="1"/>
  <c r="F24" i="7"/>
  <c r="F24" i="6" s="1"/>
  <c r="G24" i="7"/>
  <c r="G24" i="6" s="1"/>
  <c r="H24" i="7"/>
  <c r="H24" i="6" s="1"/>
  <c r="I24" i="7"/>
  <c r="I24" i="6" s="1"/>
  <c r="J24" i="7"/>
  <c r="J24" i="6" s="1"/>
  <c r="K24" i="7"/>
  <c r="K24" i="6" s="1"/>
  <c r="L24" i="7"/>
  <c r="L24" i="6" s="1"/>
  <c r="M24" i="7"/>
  <c r="N24" i="7"/>
  <c r="O24" i="7"/>
  <c r="P24" i="7"/>
  <c r="Q24" i="7"/>
  <c r="R24" i="7"/>
  <c r="S24" i="7"/>
  <c r="S24" i="6" s="1"/>
  <c r="T24" i="7"/>
  <c r="T24" i="6" s="1"/>
  <c r="B25" i="7"/>
  <c r="C25" i="7"/>
  <c r="D25" i="7"/>
  <c r="E25" i="7"/>
  <c r="E25" i="6" s="1"/>
  <c r="F25" i="7"/>
  <c r="F25" i="6" s="1"/>
  <c r="G25" i="7"/>
  <c r="G25" i="6" s="1"/>
  <c r="H25" i="7"/>
  <c r="H25" i="6" s="1"/>
  <c r="I25" i="7"/>
  <c r="I25" i="6" s="1"/>
  <c r="J25" i="7"/>
  <c r="J25" i="6" s="1"/>
  <c r="K25" i="7"/>
  <c r="K25" i="6" s="1"/>
  <c r="L25" i="7"/>
  <c r="L25" i="6" s="1"/>
  <c r="M25" i="7"/>
  <c r="N25" i="7"/>
  <c r="O25" i="7"/>
  <c r="P25" i="7"/>
  <c r="Q25" i="7"/>
  <c r="R25" i="7"/>
  <c r="S25" i="7"/>
  <c r="S25" i="6" s="1"/>
  <c r="T25" i="7"/>
  <c r="T25" i="6" s="1"/>
  <c r="B26" i="7"/>
  <c r="C26" i="7"/>
  <c r="D26" i="7"/>
  <c r="E26" i="7"/>
  <c r="E26" i="6" s="1"/>
  <c r="F26" i="7"/>
  <c r="F26" i="6" s="1"/>
  <c r="G26" i="7"/>
  <c r="G26" i="6" s="1"/>
  <c r="H26" i="7"/>
  <c r="H26" i="6" s="1"/>
  <c r="J26" i="7"/>
  <c r="J26" i="6" s="1"/>
  <c r="K26" i="7"/>
  <c r="K26" i="6" s="1"/>
  <c r="L26" i="7"/>
  <c r="L26" i="6" s="1"/>
  <c r="M26" i="7"/>
  <c r="N26" i="7"/>
  <c r="O26" i="7"/>
  <c r="P26" i="7"/>
  <c r="Q26" i="7"/>
  <c r="R26" i="7"/>
  <c r="S26" i="7"/>
  <c r="S26" i="6" s="1"/>
  <c r="T26" i="7"/>
  <c r="T26" i="6" s="1"/>
  <c r="B27" i="7"/>
  <c r="C27" i="7"/>
  <c r="D27" i="7"/>
  <c r="E27" i="7"/>
  <c r="E27" i="6" s="1"/>
  <c r="F27" i="7"/>
  <c r="F27" i="6" s="1"/>
  <c r="G27" i="7"/>
  <c r="G27" i="6" s="1"/>
  <c r="H27" i="7"/>
  <c r="H27" i="6" s="1"/>
  <c r="I27" i="7"/>
  <c r="I27" i="6" s="1"/>
  <c r="J27" i="7"/>
  <c r="J27" i="6" s="1"/>
  <c r="K27" i="7"/>
  <c r="K27" i="6" s="1"/>
  <c r="L27" i="7"/>
  <c r="L27" i="6" s="1"/>
  <c r="M27" i="7"/>
  <c r="N27" i="7"/>
  <c r="O27" i="7"/>
  <c r="P27" i="7"/>
  <c r="Q27" i="7"/>
  <c r="R27" i="7"/>
  <c r="S27" i="7"/>
  <c r="S27" i="6" s="1"/>
  <c r="T27" i="7"/>
  <c r="T27" i="6" s="1"/>
  <c r="B28" i="7"/>
  <c r="C28" i="7"/>
  <c r="D28" i="7"/>
  <c r="E28" i="7"/>
  <c r="E28" i="6" s="1"/>
  <c r="F28" i="7"/>
  <c r="F28" i="6" s="1"/>
  <c r="G28" i="7"/>
  <c r="G28" i="6" s="1"/>
  <c r="H28" i="7"/>
  <c r="H28" i="6" s="1"/>
  <c r="I28" i="7"/>
  <c r="I28" i="6" s="1"/>
  <c r="J28" i="7"/>
  <c r="J28" i="6" s="1"/>
  <c r="K28" i="7"/>
  <c r="K28" i="6" s="1"/>
  <c r="L28" i="7"/>
  <c r="L28" i="6" s="1"/>
  <c r="M28" i="7"/>
  <c r="N28" i="7"/>
  <c r="O28" i="7"/>
  <c r="P28" i="7"/>
  <c r="Q28" i="7"/>
  <c r="R28" i="7"/>
  <c r="S28" i="7"/>
  <c r="S28" i="6" s="1"/>
  <c r="T28" i="7"/>
  <c r="T28" i="6" s="1"/>
  <c r="B29" i="7"/>
  <c r="D29" i="7"/>
  <c r="E29" i="7"/>
  <c r="E29" i="6" s="1"/>
  <c r="F29" i="7"/>
  <c r="F29" i="6" s="1"/>
  <c r="G29" i="7"/>
  <c r="G29" i="6" s="1"/>
  <c r="H29" i="7"/>
  <c r="H29" i="6" s="1"/>
  <c r="J29" i="7"/>
  <c r="J29" i="6" s="1"/>
  <c r="K29" i="7"/>
  <c r="K29" i="6" s="1"/>
  <c r="L29" i="7"/>
  <c r="L29" i="6" s="1"/>
  <c r="M29" i="7"/>
  <c r="N29" i="7"/>
  <c r="O29" i="7"/>
  <c r="P29" i="7"/>
  <c r="Q29" i="7"/>
  <c r="R29" i="7"/>
  <c r="S29" i="7"/>
  <c r="S29" i="6" s="1"/>
  <c r="T29" i="7"/>
  <c r="T29" i="6" s="1"/>
  <c r="B30" i="7"/>
  <c r="C30" i="7"/>
  <c r="D30" i="7"/>
  <c r="E30" i="7"/>
  <c r="E30" i="6" s="1"/>
  <c r="F30" i="7"/>
  <c r="F30" i="6" s="1"/>
  <c r="G30" i="7"/>
  <c r="G30" i="6" s="1"/>
  <c r="H30" i="7"/>
  <c r="H30" i="6" s="1"/>
  <c r="J30" i="7"/>
  <c r="J30" i="6" s="1"/>
  <c r="K30" i="7"/>
  <c r="K30" i="6" s="1"/>
  <c r="L30" i="7"/>
  <c r="L30" i="6" s="1"/>
  <c r="M30" i="7"/>
  <c r="N30" i="7"/>
  <c r="O30" i="7"/>
  <c r="O30" i="6" s="1"/>
  <c r="P30" i="7"/>
  <c r="Q30" i="7"/>
  <c r="R30" i="7"/>
  <c r="S30" i="7"/>
  <c r="S30" i="6" s="1"/>
  <c r="T30" i="7"/>
  <c r="T30" i="6" s="1"/>
  <c r="C3" i="6"/>
  <c r="E3" i="6"/>
  <c r="F3" i="6"/>
  <c r="J3" i="6"/>
  <c r="K3" i="6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C2" i="7"/>
  <c r="C2" i="6" s="1"/>
  <c r="D2" i="7"/>
  <c r="D2" i="6" s="1"/>
  <c r="E2" i="7"/>
  <c r="E2" i="6" s="1"/>
  <c r="F2" i="7"/>
  <c r="F2" i="6" s="1"/>
  <c r="G2" i="7"/>
  <c r="G2" i="6" s="1"/>
  <c r="H2" i="7"/>
  <c r="H2" i="6" s="1"/>
  <c r="I2" i="7"/>
  <c r="I2" i="6" s="1"/>
  <c r="J2" i="7"/>
  <c r="J2" i="6" s="1"/>
  <c r="K2" i="7"/>
  <c r="K2" i="6" s="1"/>
  <c r="L2" i="7"/>
  <c r="L2" i="6" s="1"/>
  <c r="M2" i="7"/>
  <c r="M2" i="6" s="1"/>
  <c r="N2" i="7"/>
  <c r="N2" i="6" s="1"/>
  <c r="O2" i="7"/>
  <c r="Q2" i="6" s="1"/>
  <c r="P2" i="7"/>
  <c r="R2" i="6" s="1"/>
  <c r="Q2" i="7"/>
  <c r="S2" i="6" s="1"/>
  <c r="R2" i="7"/>
  <c r="T2" i="6" s="1"/>
  <c r="Q30" i="6" l="1"/>
  <c r="O29" i="6"/>
  <c r="O27" i="6"/>
  <c r="O24" i="6"/>
  <c r="N21" i="6"/>
  <c r="O16" i="6"/>
  <c r="O14" i="6"/>
  <c r="B14" i="6"/>
  <c r="C10" i="6"/>
  <c r="O8" i="6"/>
  <c r="C30" i="6"/>
  <c r="N29" i="6"/>
  <c r="O28" i="6"/>
  <c r="C28" i="6"/>
  <c r="N27" i="6"/>
  <c r="Q26" i="6"/>
  <c r="M26" i="6"/>
  <c r="O25" i="6"/>
  <c r="C25" i="6"/>
  <c r="N24" i="6"/>
  <c r="Q23" i="6"/>
  <c r="M23" i="6"/>
  <c r="Q21" i="6"/>
  <c r="M21" i="6"/>
  <c r="O20" i="6"/>
  <c r="P19" i="6"/>
  <c r="C19" i="6"/>
  <c r="N18" i="6"/>
  <c r="C17" i="6"/>
  <c r="N16" i="6"/>
  <c r="O15" i="6"/>
  <c r="C15" i="6"/>
  <c r="R14" i="6"/>
  <c r="N14" i="6"/>
  <c r="C13" i="6"/>
  <c r="N12" i="6"/>
  <c r="Q11" i="6"/>
  <c r="M11" i="6"/>
  <c r="O10" i="6"/>
  <c r="B10" i="6"/>
  <c r="Q9" i="6"/>
  <c r="M9" i="6"/>
  <c r="N8" i="6"/>
  <c r="M7" i="6"/>
  <c r="N6" i="6"/>
  <c r="M5" i="6"/>
  <c r="O4" i="6"/>
  <c r="C4" i="6"/>
  <c r="C29" i="6"/>
  <c r="C9" i="6"/>
  <c r="U31" i="6"/>
  <c r="U32" i="6" s="1"/>
  <c r="U33" i="6"/>
  <c r="U35" i="6"/>
  <c r="U36" i="6"/>
  <c r="C27" i="6"/>
  <c r="N26" i="6"/>
  <c r="C24" i="6"/>
  <c r="N23" i="6"/>
  <c r="B23" i="6"/>
  <c r="M22" i="6"/>
  <c r="M19" i="6"/>
  <c r="O18" i="6"/>
  <c r="M17" i="6"/>
  <c r="Q13" i="6"/>
  <c r="O12" i="6"/>
  <c r="C8" i="6"/>
  <c r="N5" i="6"/>
  <c r="Q29" i="6"/>
  <c r="M29" i="6"/>
  <c r="N28" i="6"/>
  <c r="Q27" i="6"/>
  <c r="M27" i="6"/>
  <c r="C26" i="6"/>
  <c r="N25" i="6"/>
  <c r="Q24" i="6"/>
  <c r="M24" i="6"/>
  <c r="O22" i="6"/>
  <c r="C21" i="6"/>
  <c r="N20" i="6"/>
  <c r="O19" i="6"/>
  <c r="Q18" i="6"/>
  <c r="M18" i="6"/>
  <c r="O17" i="6"/>
  <c r="Q16" i="6"/>
  <c r="M16" i="6"/>
  <c r="C16" i="6"/>
  <c r="N15" i="6"/>
  <c r="Q14" i="6"/>
  <c r="M14" i="6"/>
  <c r="O13" i="6"/>
  <c r="Q12" i="6"/>
  <c r="M12" i="6"/>
  <c r="N10" i="6"/>
  <c r="Q8" i="6"/>
  <c r="M8" i="6"/>
  <c r="C7" i="6"/>
  <c r="Q6" i="6"/>
  <c r="M6" i="6"/>
  <c r="C5" i="6"/>
  <c r="N4" i="6"/>
  <c r="C20" i="6"/>
  <c r="C11" i="6"/>
  <c r="M30" i="6"/>
  <c r="R23" i="6"/>
  <c r="Q22" i="6"/>
  <c r="Q19" i="6"/>
  <c r="Q17" i="6"/>
  <c r="M13" i="6"/>
  <c r="C12" i="6"/>
  <c r="N11" i="6"/>
  <c r="N9" i="6"/>
  <c r="N7" i="6"/>
  <c r="O6" i="6"/>
  <c r="C6" i="6"/>
  <c r="U32" i="7"/>
  <c r="U34" i="7" s="1"/>
  <c r="U44" i="7"/>
  <c r="U51" i="7"/>
  <c r="U70" i="7"/>
  <c r="U49" i="7"/>
  <c r="U61" i="7"/>
  <c r="U64" i="7"/>
  <c r="U45" i="7"/>
  <c r="U67" i="7"/>
  <c r="U50" i="7"/>
  <c r="U53" i="7"/>
  <c r="U65" i="7"/>
  <c r="U68" i="7"/>
  <c r="U60" i="7"/>
  <c r="U55" i="7"/>
  <c r="U69" i="7"/>
  <c r="U54" i="7"/>
  <c r="U66" i="7"/>
  <c r="U48" i="7"/>
  <c r="U56" i="7"/>
  <c r="U58" i="7"/>
  <c r="U46" i="7"/>
  <c r="U59" i="7"/>
  <c r="U57" i="7"/>
  <c r="U52" i="7"/>
  <c r="U47" i="7"/>
  <c r="U63" i="7"/>
  <c r="U62" i="7"/>
  <c r="N30" i="6"/>
  <c r="Q28" i="6"/>
  <c r="M28" i="6"/>
  <c r="O26" i="6"/>
  <c r="Q25" i="6"/>
  <c r="M25" i="6"/>
  <c r="O23" i="6"/>
  <c r="C23" i="6"/>
  <c r="N22" i="6"/>
  <c r="O21" i="6"/>
  <c r="Q20" i="6"/>
  <c r="M20" i="6"/>
  <c r="N19" i="6"/>
  <c r="C18" i="6"/>
  <c r="N17" i="6"/>
  <c r="Q15" i="6"/>
  <c r="M15" i="6"/>
  <c r="C14" i="6"/>
  <c r="N13" i="6"/>
  <c r="P12" i="6"/>
  <c r="O11" i="6"/>
  <c r="Q10" i="6"/>
  <c r="M10" i="6"/>
  <c r="O9" i="6"/>
  <c r="O7" i="6"/>
  <c r="O5" i="6"/>
  <c r="Q4" i="6"/>
  <c r="M4" i="6"/>
  <c r="C22" i="6"/>
  <c r="U43" i="7"/>
  <c r="P1" i="6"/>
  <c r="P43" i="6" s="1"/>
  <c r="P42" i="7"/>
  <c r="H1" i="6"/>
  <c r="H43" i="6" s="1"/>
  <c r="H42" i="7"/>
  <c r="B30" i="6"/>
  <c r="D29" i="6"/>
  <c r="R24" i="6"/>
  <c r="B24" i="6"/>
  <c r="B22" i="6"/>
  <c r="R18" i="6"/>
  <c r="P17" i="6"/>
  <c r="P13" i="6"/>
  <c r="D4" i="6"/>
  <c r="P30" i="6"/>
  <c r="D26" i="6"/>
  <c r="S1" i="6"/>
  <c r="S43" i="6" s="1"/>
  <c r="S42" i="7"/>
  <c r="G1" i="6"/>
  <c r="G43" i="6" s="1"/>
  <c r="G42" i="7"/>
  <c r="M30" i="8"/>
  <c r="M3" i="6"/>
  <c r="R30" i="6"/>
  <c r="P29" i="6"/>
  <c r="D27" i="6"/>
  <c r="B19" i="6"/>
  <c r="D18" i="6"/>
  <c r="B17" i="6"/>
  <c r="R15" i="6"/>
  <c r="B15" i="6"/>
  <c r="D14" i="6"/>
  <c r="B13" i="6"/>
  <c r="P11" i="6"/>
  <c r="D11" i="6"/>
  <c r="R10" i="6"/>
  <c r="P9" i="6"/>
  <c r="B9" i="6"/>
  <c r="P7" i="6"/>
  <c r="R6" i="6"/>
  <c r="B6" i="6"/>
  <c r="Q5" i="6"/>
  <c r="D5" i="6"/>
  <c r="I1" i="6"/>
  <c r="I43" i="6" s="1"/>
  <c r="I42" i="7"/>
  <c r="P26" i="6"/>
  <c r="K1" i="6"/>
  <c r="K43" i="6" s="1"/>
  <c r="K42" i="7"/>
  <c r="Q3" i="6"/>
  <c r="B29" i="6"/>
  <c r="P27" i="6"/>
  <c r="B25" i="6"/>
  <c r="P23" i="6"/>
  <c r="R1" i="6"/>
  <c r="R43" i="6" s="1"/>
  <c r="R42" i="7"/>
  <c r="J1" i="6"/>
  <c r="J43" i="6" s="1"/>
  <c r="J42" i="7"/>
  <c r="T3" i="6"/>
  <c r="P28" i="6"/>
  <c r="D28" i="6"/>
  <c r="R26" i="6"/>
  <c r="B26" i="6"/>
  <c r="P24" i="6"/>
  <c r="R22" i="6"/>
  <c r="D20" i="6"/>
  <c r="R19" i="6"/>
  <c r="P18" i="6"/>
  <c r="B16" i="6"/>
  <c r="P14" i="6"/>
  <c r="B11" i="6"/>
  <c r="D10" i="6"/>
  <c r="B7" i="6"/>
  <c r="P5" i="6"/>
  <c r="R4" i="6"/>
  <c r="D1" i="6"/>
  <c r="D43" i="6" s="1"/>
  <c r="D42" i="7"/>
  <c r="R3" i="6"/>
  <c r="T1" i="6"/>
  <c r="T43" i="6" s="1"/>
  <c r="T42" i="7"/>
  <c r="L1" i="6"/>
  <c r="L43" i="6" s="1"/>
  <c r="L42" i="7"/>
  <c r="D9" i="6"/>
  <c r="Q7" i="6"/>
  <c r="M1" i="6"/>
  <c r="M43" i="6" s="1"/>
  <c r="M42" i="7"/>
  <c r="D30" i="6"/>
  <c r="O1" i="6"/>
  <c r="O43" i="6" s="1"/>
  <c r="O42" i="7"/>
  <c r="C42" i="7"/>
  <c r="C1" i="6"/>
  <c r="C43" i="6" s="1"/>
  <c r="H3" i="6"/>
  <c r="D30" i="8"/>
  <c r="R25" i="6"/>
  <c r="D23" i="6"/>
  <c r="P21" i="6"/>
  <c r="R20" i="6"/>
  <c r="N1" i="6"/>
  <c r="N43" i="6" s="1"/>
  <c r="N42" i="7"/>
  <c r="F1" i="6"/>
  <c r="F43" i="6" s="1"/>
  <c r="F42" i="7"/>
  <c r="E1" i="6"/>
  <c r="E43" i="6" s="1"/>
  <c r="E42" i="7"/>
  <c r="R29" i="6"/>
  <c r="R27" i="6"/>
  <c r="B27" i="6"/>
  <c r="P25" i="6"/>
  <c r="D25" i="6"/>
  <c r="D22" i="6"/>
  <c r="P20" i="6"/>
  <c r="B20" i="6"/>
  <c r="B18" i="6"/>
  <c r="D17" i="6"/>
  <c r="D13" i="6"/>
  <c r="R11" i="6"/>
  <c r="P10" i="6"/>
  <c r="R7" i="6"/>
  <c r="D6" i="6"/>
  <c r="Q1" i="6"/>
  <c r="Q43" i="6" s="1"/>
  <c r="Q42" i="7"/>
  <c r="P4" i="6"/>
  <c r="R28" i="6"/>
  <c r="B28" i="6"/>
  <c r="P22" i="6"/>
  <c r="D21" i="6"/>
  <c r="R16" i="6"/>
  <c r="P6" i="6"/>
  <c r="B21" i="6"/>
  <c r="R17" i="6"/>
  <c r="P16" i="6"/>
  <c r="R13" i="6"/>
  <c r="D12" i="6"/>
  <c r="P8" i="6"/>
  <c r="R36" i="7"/>
  <c r="R8" i="6"/>
  <c r="B8" i="6"/>
  <c r="S5" i="6"/>
  <c r="S30" i="8"/>
  <c r="R21" i="6"/>
  <c r="D19" i="6"/>
  <c r="P15" i="6"/>
  <c r="R9" i="6"/>
  <c r="B5" i="6"/>
  <c r="P31" i="7"/>
  <c r="L3" i="6"/>
  <c r="T6" i="7"/>
  <c r="R12" i="6"/>
  <c r="B12" i="6"/>
  <c r="R33" i="7"/>
  <c r="R5" i="6"/>
  <c r="S3" i="6"/>
  <c r="O3" i="6"/>
  <c r="G3" i="6"/>
  <c r="I26" i="7"/>
  <c r="I26" i="6" s="1"/>
  <c r="R35" i="7"/>
  <c r="R31" i="7"/>
  <c r="R32" i="7" s="1"/>
  <c r="Q35" i="7"/>
  <c r="R53" i="7" l="1"/>
  <c r="U34" i="6"/>
  <c r="T31" i="7"/>
  <c r="T6" i="6"/>
  <c r="T31" i="6" s="1"/>
  <c r="T32" i="6" s="1"/>
  <c r="R57" i="7"/>
  <c r="R62" i="7"/>
  <c r="R61" i="7"/>
  <c r="U49" i="6"/>
  <c r="U66" i="6"/>
  <c r="U71" i="6"/>
  <c r="U58" i="6"/>
  <c r="U54" i="6"/>
  <c r="U59" i="6"/>
  <c r="U46" i="6"/>
  <c r="U61" i="6"/>
  <c r="U53" i="6"/>
  <c r="U51" i="6"/>
  <c r="U50" i="6"/>
  <c r="U65" i="6"/>
  <c r="U45" i="6"/>
  <c r="U63" i="6"/>
  <c r="U64" i="6"/>
  <c r="U60" i="6"/>
  <c r="U70" i="6"/>
  <c r="U68" i="6"/>
  <c r="U56" i="6"/>
  <c r="U62" i="6"/>
  <c r="U55" i="6"/>
  <c r="U67" i="6"/>
  <c r="U48" i="6"/>
  <c r="U47" i="6"/>
  <c r="U52" i="6"/>
  <c r="U57" i="6"/>
  <c r="U69" i="6"/>
  <c r="R54" i="7"/>
  <c r="R56" i="7"/>
  <c r="R60" i="7"/>
  <c r="R49" i="7"/>
  <c r="R69" i="7"/>
  <c r="R47" i="7"/>
  <c r="R66" i="7"/>
  <c r="R59" i="7"/>
  <c r="R70" i="7"/>
  <c r="R50" i="7"/>
  <c r="R55" i="7"/>
  <c r="R68" i="7"/>
  <c r="R45" i="7"/>
  <c r="R51" i="7"/>
  <c r="U44" i="6"/>
  <c r="R48" i="7"/>
  <c r="R52" i="7"/>
  <c r="R58" i="7"/>
  <c r="R64" i="7"/>
  <c r="R67" i="7"/>
  <c r="O31" i="6"/>
  <c r="O32" i="6" s="1"/>
  <c r="R63" i="7"/>
  <c r="R44" i="7"/>
  <c r="R65" i="7"/>
  <c r="R46" i="7"/>
  <c r="Q36" i="6"/>
  <c r="Q36" i="7"/>
  <c r="Q35" i="6"/>
  <c r="Q31" i="6"/>
  <c r="Q32" i="6" s="1"/>
  <c r="S31" i="7"/>
  <c r="S36" i="6"/>
  <c r="S35" i="7"/>
  <c r="S35" i="6"/>
  <c r="S36" i="7"/>
  <c r="Q33" i="7"/>
  <c r="R36" i="6"/>
  <c r="P35" i="7"/>
  <c r="P36" i="7"/>
  <c r="R34" i="7"/>
  <c r="Q33" i="6"/>
  <c r="S31" i="6"/>
  <c r="S32" i="6" s="1"/>
  <c r="S33" i="7"/>
  <c r="S33" i="6"/>
  <c r="R31" i="6"/>
  <c r="R32" i="6" s="1"/>
  <c r="T32" i="7"/>
  <c r="P32" i="7"/>
  <c r="P33" i="7"/>
  <c r="P68" i="7" s="1"/>
  <c r="O35" i="6"/>
  <c r="R43" i="7"/>
  <c r="T33" i="7"/>
  <c r="R33" i="6"/>
  <c r="P3" i="6"/>
  <c r="T35" i="7"/>
  <c r="T36" i="7"/>
  <c r="O33" i="6"/>
  <c r="R35" i="6"/>
  <c r="O36" i="6"/>
  <c r="D3" i="6"/>
  <c r="Q31" i="7"/>
  <c r="W42" i="6"/>
  <c r="O71" i="6" l="1"/>
  <c r="P50" i="7"/>
  <c r="P51" i="7"/>
  <c r="P49" i="7"/>
  <c r="R50" i="6"/>
  <c r="P63" i="7"/>
  <c r="P48" i="7"/>
  <c r="R67" i="6"/>
  <c r="P59" i="7"/>
  <c r="R55" i="6"/>
  <c r="P66" i="7"/>
  <c r="R71" i="6"/>
  <c r="P53" i="7"/>
  <c r="R52" i="6"/>
  <c r="Q51" i="6"/>
  <c r="R63" i="6"/>
  <c r="R64" i="6"/>
  <c r="P57" i="7"/>
  <c r="P60" i="7"/>
  <c r="R68" i="6"/>
  <c r="R66" i="6"/>
  <c r="R54" i="6"/>
  <c r="P55" i="7"/>
  <c r="P69" i="7"/>
  <c r="P45" i="7"/>
  <c r="P47" i="7"/>
  <c r="P58" i="7"/>
  <c r="Q49" i="6"/>
  <c r="Q60" i="6"/>
  <c r="O62" i="6"/>
  <c r="O65" i="6"/>
  <c r="O50" i="6"/>
  <c r="Q46" i="6"/>
  <c r="O69" i="6"/>
  <c r="Q70" i="6"/>
  <c r="O57" i="6"/>
  <c r="Q62" i="6"/>
  <c r="Q32" i="7"/>
  <c r="Q61" i="7"/>
  <c r="Q45" i="7"/>
  <c r="Q56" i="7"/>
  <c r="Q50" i="7"/>
  <c r="Q70" i="7"/>
  <c r="Q47" i="7"/>
  <c r="Q64" i="7"/>
  <c r="Q58" i="7"/>
  <c r="Q52" i="7"/>
  <c r="Q57" i="7"/>
  <c r="Q55" i="7"/>
  <c r="Q66" i="7"/>
  <c r="Q63" i="7"/>
  <c r="Q51" i="7"/>
  <c r="Q49" i="7"/>
  <c r="Q53" i="7"/>
  <c r="Q69" i="7"/>
  <c r="Q67" i="7"/>
  <c r="Q54" i="7"/>
  <c r="Q46" i="7"/>
  <c r="Q62" i="7"/>
  <c r="Q60" i="7"/>
  <c r="Q48" i="7"/>
  <c r="Q59" i="7"/>
  <c r="Q68" i="7"/>
  <c r="Q65" i="7"/>
  <c r="Q44" i="7"/>
  <c r="O47" i="6"/>
  <c r="Q56" i="6"/>
  <c r="Q64" i="6"/>
  <c r="O51" i="6"/>
  <c r="Q54" i="6"/>
  <c r="O63" i="6"/>
  <c r="R59" i="6"/>
  <c r="R47" i="6"/>
  <c r="O70" i="6"/>
  <c r="Q69" i="6"/>
  <c r="O61" i="6"/>
  <c r="O45" i="6"/>
  <c r="O59" i="6"/>
  <c r="O67" i="6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43" i="7"/>
  <c r="R56" i="6"/>
  <c r="R60" i="6"/>
  <c r="R49" i="6"/>
  <c r="R57" i="6"/>
  <c r="R53" i="6"/>
  <c r="R62" i="6"/>
  <c r="S32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60" i="7"/>
  <c r="S59" i="7"/>
  <c r="S63" i="7"/>
  <c r="S64" i="7"/>
  <c r="S65" i="7"/>
  <c r="S66" i="7"/>
  <c r="S67" i="7"/>
  <c r="S68" i="7"/>
  <c r="S69" i="7"/>
  <c r="S70" i="7"/>
  <c r="S62" i="7"/>
  <c r="S61" i="7"/>
  <c r="Q53" i="6"/>
  <c r="Q48" i="6"/>
  <c r="O66" i="6"/>
  <c r="Q45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Q71" i="6"/>
  <c r="O52" i="6"/>
  <c r="Q52" i="6"/>
  <c r="Q47" i="6"/>
  <c r="Q61" i="6"/>
  <c r="R51" i="6"/>
  <c r="R48" i="6"/>
  <c r="Q57" i="6"/>
  <c r="O46" i="6"/>
  <c r="R65" i="6"/>
  <c r="O34" i="6"/>
  <c r="O68" i="6"/>
  <c r="Q59" i="6"/>
  <c r="R70" i="6"/>
  <c r="Q55" i="6"/>
  <c r="Q63" i="6"/>
  <c r="P67" i="7"/>
  <c r="P64" i="7"/>
  <c r="P56" i="7"/>
  <c r="P52" i="7"/>
  <c r="O49" i="6"/>
  <c r="Q65" i="6"/>
  <c r="O58" i="6"/>
  <c r="Q58" i="6"/>
  <c r="P44" i="7"/>
  <c r="P54" i="7"/>
  <c r="O55" i="6"/>
  <c r="Q67" i="6"/>
  <c r="P62" i="7"/>
  <c r="Q50" i="6"/>
  <c r="Q68" i="6"/>
  <c r="O60" i="6"/>
  <c r="O54" i="6"/>
  <c r="P46" i="7"/>
  <c r="R61" i="6"/>
  <c r="R58" i="6"/>
  <c r="O56" i="6"/>
  <c r="P65" i="7"/>
  <c r="Q66" i="6"/>
  <c r="O48" i="6"/>
  <c r="P70" i="7"/>
  <c r="O53" i="6"/>
  <c r="P61" i="7"/>
  <c r="O64" i="6"/>
  <c r="R69" i="6"/>
  <c r="R46" i="6"/>
  <c r="R45" i="6"/>
  <c r="Q34" i="6"/>
  <c r="Q44" i="6"/>
  <c r="S44" i="6"/>
  <c r="P34" i="7"/>
  <c r="Q34" i="7"/>
  <c r="R44" i="6"/>
  <c r="S34" i="7"/>
  <c r="S43" i="7"/>
  <c r="S34" i="6"/>
  <c r="R34" i="6"/>
  <c r="P43" i="7"/>
  <c r="T34" i="7"/>
  <c r="T33" i="6"/>
  <c r="T34" i="6" s="1"/>
  <c r="T36" i="6"/>
  <c r="P36" i="6"/>
  <c r="P33" i="6"/>
  <c r="P31" i="6"/>
  <c r="P32" i="6" s="1"/>
  <c r="P35" i="6"/>
  <c r="T35" i="6"/>
  <c r="O44" i="6"/>
  <c r="P46" i="6" l="1"/>
  <c r="P70" i="6"/>
  <c r="P52" i="6"/>
  <c r="P50" i="6"/>
  <c r="P71" i="6"/>
  <c r="P59" i="6"/>
  <c r="P48" i="6"/>
  <c r="P65" i="6"/>
  <c r="P47" i="6"/>
  <c r="P54" i="6"/>
  <c r="P56" i="6"/>
  <c r="P63" i="6"/>
  <c r="P62" i="6"/>
  <c r="P69" i="6"/>
  <c r="P51" i="6"/>
  <c r="P68" i="6"/>
  <c r="P64" i="6"/>
  <c r="P58" i="6"/>
  <c r="P53" i="6"/>
  <c r="P45" i="6"/>
  <c r="P66" i="6"/>
  <c r="P61" i="6"/>
  <c r="P55" i="6"/>
  <c r="P60" i="6"/>
  <c r="P67" i="6"/>
  <c r="P57" i="6"/>
  <c r="P49" i="6"/>
  <c r="T45" i="6"/>
  <c r="T44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P44" i="6"/>
  <c r="P34" i="6"/>
  <c r="O33" i="7"/>
  <c r="N36" i="7"/>
  <c r="O36" i="7"/>
  <c r="O31" i="7"/>
  <c r="O35" i="7"/>
  <c r="N31" i="7"/>
  <c r="O70" i="7" l="1"/>
  <c r="O64" i="7"/>
  <c r="O56" i="7"/>
  <c r="O60" i="7"/>
  <c r="O44" i="7"/>
  <c r="O58" i="7"/>
  <c r="O52" i="7"/>
  <c r="O66" i="7"/>
  <c r="O63" i="7"/>
  <c r="O49" i="7"/>
  <c r="O67" i="7"/>
  <c r="O48" i="7"/>
  <c r="O57" i="7"/>
  <c r="O46" i="7"/>
  <c r="O51" i="7"/>
  <c r="O54" i="7"/>
  <c r="O68" i="7"/>
  <c r="O65" i="7"/>
  <c r="O50" i="7"/>
  <c r="O62" i="7"/>
  <c r="O59" i="7"/>
  <c r="O53" i="7"/>
  <c r="O69" i="7"/>
  <c r="O55" i="7"/>
  <c r="O61" i="7"/>
  <c r="O47" i="7"/>
  <c r="O45" i="7"/>
  <c r="M35" i="7"/>
  <c r="Q43" i="7"/>
  <c r="M31" i="7"/>
  <c r="M33" i="7"/>
  <c r="N35" i="7"/>
  <c r="N35" i="6"/>
  <c r="N32" i="7"/>
  <c r="N33" i="7"/>
  <c r="N69" i="7" s="1"/>
  <c r="O32" i="7"/>
  <c r="O34" i="7" s="1"/>
  <c r="M36" i="7"/>
  <c r="O43" i="7"/>
  <c r="N36" i="6"/>
  <c r="N64" i="7" l="1"/>
  <c r="N67" i="7"/>
  <c r="N51" i="7"/>
  <c r="N62" i="7"/>
  <c r="N50" i="7"/>
  <c r="N49" i="7"/>
  <c r="N45" i="7"/>
  <c r="N60" i="7"/>
  <c r="N46" i="7"/>
  <c r="N59" i="7"/>
  <c r="N61" i="7"/>
  <c r="N48" i="7"/>
  <c r="N63" i="7"/>
  <c r="N70" i="7"/>
  <c r="N55" i="7"/>
  <c r="N52" i="7"/>
  <c r="N44" i="7"/>
  <c r="N53" i="7"/>
  <c r="N54" i="7"/>
  <c r="N66" i="7"/>
  <c r="N67" i="6"/>
  <c r="N48" i="6"/>
  <c r="N51" i="6"/>
  <c r="N46" i="6"/>
  <c r="N49" i="6"/>
  <c r="N68" i="6"/>
  <c r="N45" i="6"/>
  <c r="N63" i="6"/>
  <c r="N55" i="6"/>
  <c r="N62" i="6"/>
  <c r="N60" i="6"/>
  <c r="N56" i="6"/>
  <c r="N47" i="6"/>
  <c r="N50" i="6"/>
  <c r="N57" i="6"/>
  <c r="N61" i="6"/>
  <c r="N64" i="6"/>
  <c r="N69" i="6"/>
  <c r="N65" i="6"/>
  <c r="N54" i="6"/>
  <c r="N52" i="6"/>
  <c r="N53" i="6"/>
  <c r="N59" i="6"/>
  <c r="N71" i="6"/>
  <c r="N66" i="6"/>
  <c r="N58" i="6"/>
  <c r="N70" i="6"/>
  <c r="M66" i="7"/>
  <c r="M63" i="7"/>
  <c r="M51" i="7"/>
  <c r="M49" i="7"/>
  <c r="M62" i="7"/>
  <c r="M69" i="7"/>
  <c r="M67" i="7"/>
  <c r="M54" i="7"/>
  <c r="M46" i="7"/>
  <c r="M70" i="7"/>
  <c r="M60" i="7"/>
  <c r="M44" i="7"/>
  <c r="M48" i="7"/>
  <c r="M68" i="7"/>
  <c r="M65" i="7"/>
  <c r="M50" i="7"/>
  <c r="M61" i="7"/>
  <c r="M45" i="7"/>
  <c r="M59" i="7"/>
  <c r="M56" i="7"/>
  <c r="M47" i="7"/>
  <c r="M57" i="7"/>
  <c r="M64" i="7"/>
  <c r="M58" i="7"/>
  <c r="M52" i="7"/>
  <c r="M53" i="7"/>
  <c r="M55" i="7"/>
  <c r="N47" i="7"/>
  <c r="N68" i="7"/>
  <c r="N58" i="7"/>
  <c r="N65" i="7"/>
  <c r="N57" i="7"/>
  <c r="N56" i="7"/>
  <c r="N44" i="6"/>
  <c r="N33" i="6"/>
  <c r="N31" i="6"/>
  <c r="N32" i="6" s="1"/>
  <c r="N43" i="7"/>
  <c r="M35" i="6"/>
  <c r="M33" i="6"/>
  <c r="M31" i="6"/>
  <c r="M32" i="6" s="1"/>
  <c r="M43" i="7"/>
  <c r="M36" i="6"/>
  <c r="M32" i="7"/>
  <c r="M34" i="7" s="1"/>
  <c r="N34" i="7"/>
  <c r="B4" i="7"/>
  <c r="M45" i="6" l="1"/>
  <c r="M56" i="6"/>
  <c r="M71" i="6"/>
  <c r="M55" i="6"/>
  <c r="M52" i="6"/>
  <c r="M49" i="6"/>
  <c r="M46" i="6"/>
  <c r="M66" i="6"/>
  <c r="M61" i="6"/>
  <c r="M47" i="6"/>
  <c r="M70" i="6"/>
  <c r="M63" i="6"/>
  <c r="M58" i="6"/>
  <c r="M60" i="6"/>
  <c r="M69" i="6"/>
  <c r="M57" i="6"/>
  <c r="M62" i="6"/>
  <c r="M44" i="6"/>
  <c r="M68" i="6"/>
  <c r="M67" i="6"/>
  <c r="M53" i="6"/>
  <c r="M65" i="6"/>
  <c r="M50" i="6"/>
  <c r="M54" i="6"/>
  <c r="M51" i="6"/>
  <c r="M64" i="6"/>
  <c r="M59" i="6"/>
  <c r="M48" i="6"/>
  <c r="N34" i="6"/>
  <c r="B4" i="6"/>
  <c r="M34" i="6"/>
  <c r="I36" i="7"/>
  <c r="I35" i="7"/>
  <c r="I33" i="7"/>
  <c r="I31" i="7"/>
  <c r="D36" i="7"/>
  <c r="D35" i="7"/>
  <c r="D33" i="7"/>
  <c r="L36" i="7"/>
  <c r="L31" i="7"/>
  <c r="L35" i="7"/>
  <c r="L33" i="7"/>
  <c r="H36" i="7"/>
  <c r="H35" i="7"/>
  <c r="H31" i="7"/>
  <c r="H33" i="7"/>
  <c r="F36" i="7"/>
  <c r="F35" i="7"/>
  <c r="F31" i="7"/>
  <c r="F33" i="7"/>
  <c r="C36" i="7"/>
  <c r="C31" i="7"/>
  <c r="C35" i="7"/>
  <c r="C33" i="7"/>
  <c r="J31" i="7"/>
  <c r="K33" i="7"/>
  <c r="G33" i="7"/>
  <c r="E33" i="7"/>
  <c r="K36" i="7"/>
  <c r="K31" i="7"/>
  <c r="K35" i="7"/>
  <c r="G36" i="7"/>
  <c r="G35" i="7"/>
  <c r="G31" i="7"/>
  <c r="E36" i="7"/>
  <c r="E31" i="7"/>
  <c r="E35" i="7"/>
  <c r="D31" i="7"/>
  <c r="J33" i="7"/>
  <c r="J35" i="7"/>
  <c r="J36" i="7"/>
  <c r="B30" i="8"/>
  <c r="B1" i="8"/>
  <c r="J44" i="7" l="1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1" i="7"/>
  <c r="J63" i="7"/>
  <c r="J64" i="7"/>
  <c r="J65" i="7"/>
  <c r="J66" i="7"/>
  <c r="J67" i="7"/>
  <c r="J68" i="7"/>
  <c r="J69" i="7"/>
  <c r="J70" i="7"/>
  <c r="J60" i="7"/>
  <c r="J62" i="7"/>
  <c r="I44" i="7"/>
  <c r="I48" i="7"/>
  <c r="I52" i="7"/>
  <c r="I56" i="7"/>
  <c r="I60" i="7"/>
  <c r="I45" i="7"/>
  <c r="I49" i="7"/>
  <c r="I53" i="7"/>
  <c r="I57" i="7"/>
  <c r="I46" i="7"/>
  <c r="I50" i="7"/>
  <c r="I54" i="7"/>
  <c r="I58" i="7"/>
  <c r="I62" i="7"/>
  <c r="I59" i="7"/>
  <c r="I64" i="7"/>
  <c r="I68" i="7"/>
  <c r="I47" i="7"/>
  <c r="I65" i="7"/>
  <c r="I69" i="7"/>
  <c r="I51" i="7"/>
  <c r="I66" i="7"/>
  <c r="I70" i="7"/>
  <c r="I63" i="7"/>
  <c r="I67" i="7"/>
  <c r="I61" i="7"/>
  <c r="I55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2" i="7"/>
  <c r="F63" i="7"/>
  <c r="F64" i="7"/>
  <c r="F65" i="7"/>
  <c r="F66" i="7"/>
  <c r="F67" i="7"/>
  <c r="F68" i="7"/>
  <c r="F69" i="7"/>
  <c r="F70" i="7"/>
  <c r="F61" i="7"/>
  <c r="F60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E45" i="7"/>
  <c r="E49" i="7"/>
  <c r="E53" i="7"/>
  <c r="E57" i="7"/>
  <c r="E61" i="7"/>
  <c r="E46" i="7"/>
  <c r="E50" i="7"/>
  <c r="E54" i="7"/>
  <c r="E58" i="7"/>
  <c r="E60" i="7"/>
  <c r="E47" i="7"/>
  <c r="E51" i="7"/>
  <c r="E55" i="7"/>
  <c r="E59" i="7"/>
  <c r="E56" i="7"/>
  <c r="E65" i="7"/>
  <c r="E69" i="7"/>
  <c r="E44" i="7"/>
  <c r="E66" i="7"/>
  <c r="E70" i="7"/>
  <c r="E48" i="7"/>
  <c r="E62" i="7"/>
  <c r="E63" i="7"/>
  <c r="E67" i="7"/>
  <c r="E64" i="7"/>
  <c r="E52" i="7"/>
  <c r="E68" i="7"/>
  <c r="V18" i="8"/>
  <c r="V29" i="8"/>
  <c r="V5" i="8"/>
  <c r="V20" i="8"/>
  <c r="V7" i="8"/>
  <c r="V15" i="8"/>
  <c r="V11" i="8"/>
  <c r="V21" i="8"/>
  <c r="V27" i="8"/>
  <c r="V17" i="8"/>
  <c r="V22" i="8"/>
  <c r="V6" i="8"/>
  <c r="V13" i="8"/>
  <c r="V25" i="8"/>
  <c r="V9" i="8"/>
  <c r="V16" i="8"/>
  <c r="V3" i="8"/>
  <c r="V14" i="8"/>
  <c r="V12" i="8"/>
  <c r="V28" i="8"/>
  <c r="V19" i="8"/>
  <c r="V4" i="8"/>
  <c r="V24" i="8"/>
  <c r="V26" i="8"/>
  <c r="V10" i="8"/>
  <c r="V23" i="8"/>
  <c r="V8" i="8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2" i="7"/>
  <c r="G63" i="7"/>
  <c r="G64" i="7"/>
  <c r="G65" i="7"/>
  <c r="G66" i="7"/>
  <c r="G67" i="7"/>
  <c r="G68" i="7"/>
  <c r="G69" i="7"/>
  <c r="G70" i="7"/>
  <c r="G61" i="7"/>
  <c r="G60" i="7"/>
  <c r="K32" i="7"/>
  <c r="K34" i="7" s="1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2" i="7"/>
  <c r="K61" i="7"/>
  <c r="K63" i="7"/>
  <c r="K64" i="7"/>
  <c r="K65" i="7"/>
  <c r="K66" i="7"/>
  <c r="K67" i="7"/>
  <c r="K68" i="7"/>
  <c r="K69" i="7"/>
  <c r="K70" i="7"/>
  <c r="K60" i="7"/>
  <c r="K43" i="7"/>
  <c r="C43" i="7"/>
  <c r="C68" i="7"/>
  <c r="C65" i="7"/>
  <c r="C59" i="7"/>
  <c r="C53" i="7"/>
  <c r="C69" i="7"/>
  <c r="C48" i="7"/>
  <c r="C56" i="7"/>
  <c r="C47" i="7"/>
  <c r="C60" i="7"/>
  <c r="C70" i="7"/>
  <c r="C55" i="7"/>
  <c r="C61" i="7"/>
  <c r="C52" i="7"/>
  <c r="C57" i="7"/>
  <c r="C44" i="7"/>
  <c r="C49" i="7"/>
  <c r="C67" i="7"/>
  <c r="C64" i="7"/>
  <c r="C51" i="7"/>
  <c r="C63" i="7"/>
  <c r="C58" i="7"/>
  <c r="C54" i="7"/>
  <c r="C50" i="7"/>
  <c r="C66" i="7"/>
  <c r="C45" i="7"/>
  <c r="C46" i="7"/>
  <c r="C62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43" i="7"/>
  <c r="J43" i="7"/>
  <c r="I43" i="7"/>
  <c r="G43" i="7"/>
  <c r="H32" i="7"/>
  <c r="H34" i="7" s="1"/>
  <c r="H43" i="7"/>
  <c r="C32" i="7"/>
  <c r="C34" i="7" s="1"/>
  <c r="L32" i="7"/>
  <c r="L34" i="7" s="1"/>
  <c r="I32" i="7"/>
  <c r="I34" i="7" s="1"/>
  <c r="G32" i="7"/>
  <c r="G34" i="7" s="1"/>
  <c r="J32" i="7"/>
  <c r="J34" i="7" s="1"/>
  <c r="D32" i="7"/>
  <c r="D34" i="7" s="1"/>
  <c r="E32" i="7"/>
  <c r="E34" i="7" s="1"/>
  <c r="F32" i="7"/>
  <c r="F34" i="7" s="1"/>
  <c r="F1" i="9" l="1"/>
  <c r="B31" i="2"/>
  <c r="B32" i="2" s="1"/>
  <c r="B33" i="2"/>
  <c r="B34" i="2" l="1"/>
  <c r="C75" i="6"/>
  <c r="D75" i="6"/>
  <c r="B75" i="6"/>
  <c r="H1" i="9" s="1"/>
  <c r="B1" i="7" l="1"/>
  <c r="L35" i="6" l="1"/>
  <c r="L31" i="6"/>
  <c r="L32" i="6" s="1"/>
  <c r="L36" i="6"/>
  <c r="L33" i="6"/>
  <c r="B1" i="3"/>
  <c r="L45" i="6" l="1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34" i="6"/>
  <c r="B42" i="7"/>
  <c r="B1" i="6"/>
  <c r="B43" i="6" s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43" i="7" l="1"/>
  <c r="A77" i="7" s="1"/>
  <c r="E29" i="9" s="1"/>
  <c r="A3" i="6"/>
  <c r="A44" i="6" s="1"/>
  <c r="A76" i="6" s="1"/>
  <c r="G6" i="9" s="1"/>
  <c r="A67" i="7"/>
  <c r="A101" i="7" s="1"/>
  <c r="E4" i="9" s="1"/>
  <c r="A27" i="6"/>
  <c r="A68" i="6" s="1"/>
  <c r="A100" i="6" s="1"/>
  <c r="G4" i="9" s="1"/>
  <c r="A63" i="7"/>
  <c r="A97" i="7" s="1"/>
  <c r="E20" i="9" s="1"/>
  <c r="A23" i="6"/>
  <c r="A64" i="6" s="1"/>
  <c r="A96" i="6" s="1"/>
  <c r="G24" i="9" s="1"/>
  <c r="A59" i="7"/>
  <c r="A93" i="7" s="1"/>
  <c r="E11" i="9" s="1"/>
  <c r="A19" i="6"/>
  <c r="A60" i="6" s="1"/>
  <c r="A92" i="6" s="1"/>
  <c r="G7" i="9" s="1"/>
  <c r="A55" i="7"/>
  <c r="A89" i="7" s="1"/>
  <c r="E13" i="9" s="1"/>
  <c r="A15" i="6"/>
  <c r="A56" i="6" s="1"/>
  <c r="A88" i="6" s="1"/>
  <c r="G18" i="9" s="1"/>
  <c r="A51" i="7"/>
  <c r="A85" i="7" s="1"/>
  <c r="E10" i="9" s="1"/>
  <c r="A11" i="6"/>
  <c r="A52" i="6" s="1"/>
  <c r="A84" i="6" s="1"/>
  <c r="G3" i="9" s="1"/>
  <c r="A47" i="7"/>
  <c r="A81" i="7" s="1"/>
  <c r="E27" i="9" s="1"/>
  <c r="A7" i="6"/>
  <c r="A48" i="6" s="1"/>
  <c r="A80" i="6" s="1"/>
  <c r="G28" i="9" s="1"/>
  <c r="A70" i="7"/>
  <c r="A104" i="7" s="1"/>
  <c r="E7" i="9" s="1"/>
  <c r="A30" i="6"/>
  <c r="A71" i="6" s="1"/>
  <c r="A103" i="6" s="1"/>
  <c r="G11" i="9" s="1"/>
  <c r="A66" i="7"/>
  <c r="A100" i="7" s="1"/>
  <c r="E2" i="9" s="1"/>
  <c r="A26" i="6"/>
  <c r="A67" i="6" s="1"/>
  <c r="A99" i="6" s="1"/>
  <c r="G2" i="9" s="1"/>
  <c r="A62" i="7"/>
  <c r="A96" i="7" s="1"/>
  <c r="E17" i="9" s="1"/>
  <c r="A22" i="6"/>
  <c r="A63" i="6" s="1"/>
  <c r="A95" i="6" s="1"/>
  <c r="G14" i="9" s="1"/>
  <c r="A58" i="7"/>
  <c r="A92" i="7" s="1"/>
  <c r="E22" i="9" s="1"/>
  <c r="A18" i="6"/>
  <c r="A59" i="6" s="1"/>
  <c r="A91" i="6" s="1"/>
  <c r="G20" i="9" s="1"/>
  <c r="A54" i="7"/>
  <c r="A88" i="7" s="1"/>
  <c r="E6" i="9" s="1"/>
  <c r="A14" i="6"/>
  <c r="A55" i="6" s="1"/>
  <c r="A87" i="6" s="1"/>
  <c r="G13" i="9" s="1"/>
  <c r="A50" i="7"/>
  <c r="A84" i="7" s="1"/>
  <c r="E19" i="9" s="1"/>
  <c r="A10" i="6"/>
  <c r="A51" i="6" s="1"/>
  <c r="A83" i="6" s="1"/>
  <c r="G16" i="9" s="1"/>
  <c r="A46" i="7"/>
  <c r="A80" i="7" s="1"/>
  <c r="E12" i="9" s="1"/>
  <c r="A6" i="6"/>
  <c r="A47" i="6" s="1"/>
  <c r="A79" i="6" s="1"/>
  <c r="G17" i="9" s="1"/>
  <c r="A69" i="7"/>
  <c r="A103" i="7" s="1"/>
  <c r="E5" i="9" s="1"/>
  <c r="A29" i="6"/>
  <c r="A70" i="6" s="1"/>
  <c r="A102" i="6" s="1"/>
  <c r="G10" i="9" s="1"/>
  <c r="A65" i="7"/>
  <c r="A99" i="7" s="1"/>
  <c r="E9" i="9" s="1"/>
  <c r="A25" i="6"/>
  <c r="A66" i="6" s="1"/>
  <c r="A98" i="6" s="1"/>
  <c r="G8" i="9" s="1"/>
  <c r="A61" i="7"/>
  <c r="A95" i="7" s="1"/>
  <c r="E14" i="9" s="1"/>
  <c r="A21" i="6"/>
  <c r="A62" i="6" s="1"/>
  <c r="A94" i="6" s="1"/>
  <c r="G15" i="9" s="1"/>
  <c r="A57" i="7"/>
  <c r="A91" i="7" s="1"/>
  <c r="E25" i="9" s="1"/>
  <c r="A17" i="6"/>
  <c r="A58" i="6" s="1"/>
  <c r="A90" i="6" s="1"/>
  <c r="G27" i="9" s="1"/>
  <c r="A53" i="7"/>
  <c r="A87" i="7" s="1"/>
  <c r="E23" i="9" s="1"/>
  <c r="A13" i="6"/>
  <c r="A54" i="6" s="1"/>
  <c r="A86" i="6" s="1"/>
  <c r="G26" i="9" s="1"/>
  <c r="A49" i="7"/>
  <c r="A83" i="7" s="1"/>
  <c r="E16" i="9" s="1"/>
  <c r="A9" i="6"/>
  <c r="A50" i="6" s="1"/>
  <c r="A82" i="6" s="1"/>
  <c r="G9" i="9" s="1"/>
  <c r="A45" i="7"/>
  <c r="A79" i="7" s="1"/>
  <c r="E26" i="9" s="1"/>
  <c r="A5" i="6"/>
  <c r="A46" i="6" s="1"/>
  <c r="A78" i="6" s="1"/>
  <c r="G25" i="9" s="1"/>
  <c r="A68" i="7"/>
  <c r="A102" i="7" s="1"/>
  <c r="E15" i="9" s="1"/>
  <c r="A28" i="6"/>
  <c r="A69" i="6" s="1"/>
  <c r="A101" i="6" s="1"/>
  <c r="G19" i="9" s="1"/>
  <c r="A64" i="7"/>
  <c r="A98" i="7" s="1"/>
  <c r="E24" i="9" s="1"/>
  <c r="A24" i="6"/>
  <c r="A65" i="6" s="1"/>
  <c r="A97" i="6" s="1"/>
  <c r="G21" i="9" s="1"/>
  <c r="A60" i="7"/>
  <c r="A94" i="7" s="1"/>
  <c r="E28" i="9" s="1"/>
  <c r="A20" i="6"/>
  <c r="A61" i="6" s="1"/>
  <c r="A93" i="6" s="1"/>
  <c r="G29" i="9" s="1"/>
  <c r="A56" i="7"/>
  <c r="A90" i="7" s="1"/>
  <c r="E21" i="9" s="1"/>
  <c r="A16" i="6"/>
  <c r="A57" i="6" s="1"/>
  <c r="A89" i="6" s="1"/>
  <c r="G22" i="9" s="1"/>
  <c r="A52" i="7"/>
  <c r="A86" i="7" s="1"/>
  <c r="E8" i="9" s="1"/>
  <c r="A12" i="6"/>
  <c r="A53" i="6" s="1"/>
  <c r="A85" i="6" s="1"/>
  <c r="G12" i="9" s="1"/>
  <c r="A48" i="7"/>
  <c r="A82" i="7" s="1"/>
  <c r="E3" i="9" s="1"/>
  <c r="A8" i="6"/>
  <c r="A49" i="6" s="1"/>
  <c r="A81" i="6" s="1"/>
  <c r="G5" i="9" s="1"/>
  <c r="A44" i="7"/>
  <c r="A78" i="7" s="1"/>
  <c r="E18" i="9" s="1"/>
  <c r="A4" i="6"/>
  <c r="A45" i="6" s="1"/>
  <c r="A77" i="6" s="1"/>
  <c r="G23" i="9" s="1"/>
  <c r="B2" i="8"/>
  <c r="B2" i="7"/>
  <c r="B2" i="6" s="1"/>
  <c r="V2" i="8" l="1"/>
  <c r="Z2" i="8" s="1"/>
  <c r="B3" i="7"/>
  <c r="A25" i="8"/>
  <c r="A26" i="8"/>
  <c r="A27" i="8"/>
  <c r="A28" i="8"/>
  <c r="X28" i="8" s="1"/>
  <c r="B7" i="9" s="1"/>
  <c r="A29" i="8"/>
  <c r="A15" i="8"/>
  <c r="A16" i="8"/>
  <c r="A17" i="8"/>
  <c r="X17" i="8" s="1"/>
  <c r="B20" i="9" s="1"/>
  <c r="A18" i="8"/>
  <c r="A19" i="8"/>
  <c r="A20" i="8"/>
  <c r="A21" i="8"/>
  <c r="A22" i="8"/>
  <c r="X25" i="8" s="1"/>
  <c r="B25" i="9" s="1"/>
  <c r="A23" i="8"/>
  <c r="A24" i="8"/>
  <c r="X16" i="8" s="1"/>
  <c r="B23" i="9" s="1"/>
  <c r="A8" i="8"/>
  <c r="A9" i="8"/>
  <c r="A10" i="8"/>
  <c r="A11" i="8"/>
  <c r="A12" i="8"/>
  <c r="A13" i="8"/>
  <c r="A14" i="8"/>
  <c r="X14" i="8" s="1"/>
  <c r="B24" i="9" s="1"/>
  <c r="A3" i="8"/>
  <c r="A4" i="8"/>
  <c r="A5" i="8"/>
  <c r="A6" i="8"/>
  <c r="A7" i="8"/>
  <c r="A2" i="8"/>
  <c r="X19" i="8" l="1"/>
  <c r="B9" i="9" s="1"/>
  <c r="AA2" i="8"/>
  <c r="AB2" i="8" s="1"/>
  <c r="W2" i="8" s="1"/>
  <c r="B31" i="7"/>
  <c r="B3" i="6"/>
  <c r="B33" i="7"/>
  <c r="B35" i="7"/>
  <c r="B36" i="7"/>
  <c r="X18" i="8"/>
  <c r="B29" i="9" s="1"/>
  <c r="X9" i="8"/>
  <c r="B18" i="9" s="1"/>
  <c r="X22" i="8"/>
  <c r="B15" i="9" s="1"/>
  <c r="X20" i="8"/>
  <c r="B3" i="9" s="1"/>
  <c r="X21" i="8"/>
  <c r="B14" i="9" s="1"/>
  <c r="X27" i="8"/>
  <c r="B4" i="9" s="1"/>
  <c r="X23" i="8"/>
  <c r="B21" i="9" s="1"/>
  <c r="X26" i="8"/>
  <c r="B19" i="9" s="1"/>
  <c r="X15" i="8"/>
  <c r="B22" i="9" s="1"/>
  <c r="X11" i="8"/>
  <c r="B2" i="9" s="1"/>
  <c r="X7" i="8"/>
  <c r="B28" i="9" s="1"/>
  <c r="X2" i="8"/>
  <c r="B5" i="9" s="1"/>
  <c r="X10" i="8"/>
  <c r="B10" i="9" s="1"/>
  <c r="X29" i="8"/>
  <c r="B12" i="9" s="1"/>
  <c r="X8" i="8"/>
  <c r="B11" i="9" s="1"/>
  <c r="X3" i="8"/>
  <c r="B16" i="9" s="1"/>
  <c r="X5" i="8"/>
  <c r="B6" i="9" s="1"/>
  <c r="X12" i="8"/>
  <c r="B13" i="9" s="1"/>
  <c r="X13" i="8"/>
  <c r="B17" i="9" s="1"/>
  <c r="X24" i="8"/>
  <c r="B27" i="9" s="1"/>
  <c r="X6" i="8"/>
  <c r="B8" i="9" s="1"/>
  <c r="X4" i="8"/>
  <c r="B26" i="9" s="1"/>
  <c r="B54" i="7" l="1"/>
  <c r="V54" i="7" s="1"/>
  <c r="W54" i="7" s="1"/>
  <c r="B67" i="7"/>
  <c r="V67" i="7" s="1"/>
  <c r="W67" i="7" s="1"/>
  <c r="B64" i="7"/>
  <c r="V64" i="7" s="1"/>
  <c r="W64" i="7" s="1"/>
  <c r="B52" i="7"/>
  <c r="V52" i="7" s="1"/>
  <c r="W52" i="7" s="1"/>
  <c r="B50" i="7"/>
  <c r="V50" i="7" s="1"/>
  <c r="W50" i="7" s="1"/>
  <c r="B48" i="7"/>
  <c r="V48" i="7" s="1"/>
  <c r="W48" i="7" s="1"/>
  <c r="B70" i="7"/>
  <c r="V70" i="7" s="1"/>
  <c r="W70" i="7" s="1"/>
  <c r="B68" i="7"/>
  <c r="V68" i="7" s="1"/>
  <c r="W68" i="7" s="1"/>
  <c r="B55" i="7"/>
  <c r="V55" i="7" s="1"/>
  <c r="W55" i="7" s="1"/>
  <c r="B61" i="7"/>
  <c r="V61" i="7" s="1"/>
  <c r="W61" i="7" s="1"/>
  <c r="B47" i="7"/>
  <c r="V47" i="7" s="1"/>
  <c r="W47" i="7" s="1"/>
  <c r="B45" i="7"/>
  <c r="V45" i="7" s="1"/>
  <c r="W45" i="7" s="1"/>
  <c r="B58" i="7"/>
  <c r="V58" i="7" s="1"/>
  <c r="W58" i="7" s="1"/>
  <c r="B49" i="7"/>
  <c r="V49" i="7" s="1"/>
  <c r="W49" i="7" s="1"/>
  <c r="B60" i="7"/>
  <c r="V60" i="7" s="1"/>
  <c r="W60" i="7" s="1"/>
  <c r="B69" i="7"/>
  <c r="V69" i="7" s="1"/>
  <c r="W69" i="7" s="1"/>
  <c r="B66" i="7"/>
  <c r="V66" i="7" s="1"/>
  <c r="W66" i="7" s="1"/>
  <c r="B62" i="7"/>
  <c r="V62" i="7" s="1"/>
  <c r="W62" i="7" s="1"/>
  <c r="B63" i="7"/>
  <c r="V63" i="7" s="1"/>
  <c r="W63" i="7" s="1"/>
  <c r="B57" i="7"/>
  <c r="V57" i="7" s="1"/>
  <c r="W57" i="7" s="1"/>
  <c r="B51" i="7"/>
  <c r="V51" i="7" s="1"/>
  <c r="W51" i="7" s="1"/>
  <c r="B46" i="7"/>
  <c r="V46" i="7" s="1"/>
  <c r="W46" i="7" s="1"/>
  <c r="B65" i="7"/>
  <c r="V65" i="7" s="1"/>
  <c r="W65" i="7" s="1"/>
  <c r="B59" i="7"/>
  <c r="V59" i="7" s="1"/>
  <c r="W59" i="7" s="1"/>
  <c r="B53" i="7"/>
  <c r="V53" i="7" s="1"/>
  <c r="W53" i="7" s="1"/>
  <c r="B56" i="7"/>
  <c r="V56" i="7" s="1"/>
  <c r="W56" i="7" s="1"/>
  <c r="B44" i="7"/>
  <c r="V44" i="7" s="1"/>
  <c r="W44" i="7" s="1"/>
  <c r="B43" i="7"/>
  <c r="Y2" i="8"/>
  <c r="D5" i="9" s="1"/>
  <c r="B32" i="7"/>
  <c r="B34" i="7" s="1"/>
  <c r="B35" i="6"/>
  <c r="B33" i="6"/>
  <c r="B31" i="6"/>
  <c r="B32" i="6" s="1"/>
  <c r="B36" i="6"/>
  <c r="C36" i="6"/>
  <c r="C35" i="6"/>
  <c r="D36" i="6"/>
  <c r="D35" i="6"/>
  <c r="E36" i="6"/>
  <c r="E35" i="6"/>
  <c r="F36" i="6"/>
  <c r="F35" i="6"/>
  <c r="G36" i="6"/>
  <c r="G35" i="6"/>
  <c r="H36" i="6"/>
  <c r="H35" i="6"/>
  <c r="I36" i="6"/>
  <c r="I35" i="6"/>
  <c r="J36" i="6"/>
  <c r="J35" i="6"/>
  <c r="K36" i="6"/>
  <c r="K35" i="6"/>
  <c r="K33" i="6"/>
  <c r="K31" i="6"/>
  <c r="K32" i="6" s="1"/>
  <c r="J33" i="6"/>
  <c r="J31" i="6"/>
  <c r="J32" i="6" s="1"/>
  <c r="I33" i="6"/>
  <c r="I31" i="6"/>
  <c r="I32" i="6" s="1"/>
  <c r="H33" i="6"/>
  <c r="H31" i="6"/>
  <c r="H32" i="6" s="1"/>
  <c r="G33" i="6"/>
  <c r="G31" i="6"/>
  <c r="G32" i="6" s="1"/>
  <c r="F33" i="6"/>
  <c r="F31" i="6"/>
  <c r="F32" i="6" s="1"/>
  <c r="E33" i="6"/>
  <c r="E31" i="6"/>
  <c r="E32" i="6" s="1"/>
  <c r="D33" i="6"/>
  <c r="D31" i="6"/>
  <c r="D32" i="6" s="1"/>
  <c r="C33" i="6"/>
  <c r="C31" i="6"/>
  <c r="C32" i="6" s="1"/>
  <c r="I45" i="6" l="1"/>
  <c r="I48" i="6"/>
  <c r="I52" i="6"/>
  <c r="I56" i="6"/>
  <c r="I60" i="6"/>
  <c r="I64" i="6"/>
  <c r="I68" i="6"/>
  <c r="I49" i="6"/>
  <c r="I53" i="6"/>
  <c r="I57" i="6"/>
  <c r="I61" i="6"/>
  <c r="I65" i="6"/>
  <c r="I69" i="6"/>
  <c r="I46" i="6"/>
  <c r="I50" i="6"/>
  <c r="I54" i="6"/>
  <c r="I58" i="6"/>
  <c r="I62" i="6"/>
  <c r="I66" i="6"/>
  <c r="I70" i="6"/>
  <c r="I55" i="6"/>
  <c r="I71" i="6"/>
  <c r="I59" i="6"/>
  <c r="I47" i="6"/>
  <c r="I63" i="6"/>
  <c r="I51" i="6"/>
  <c r="I67" i="6"/>
  <c r="C44" i="6"/>
  <c r="C70" i="6"/>
  <c r="C60" i="6"/>
  <c r="C66" i="6"/>
  <c r="C59" i="6"/>
  <c r="C65" i="6"/>
  <c r="C45" i="6"/>
  <c r="C58" i="6"/>
  <c r="C56" i="6"/>
  <c r="C62" i="6"/>
  <c r="C48" i="6"/>
  <c r="C47" i="6"/>
  <c r="C51" i="6"/>
  <c r="C55" i="6"/>
  <c r="C64" i="6"/>
  <c r="C52" i="6"/>
  <c r="C50" i="6"/>
  <c r="C53" i="6"/>
  <c r="C71" i="6"/>
  <c r="C61" i="6"/>
  <c r="C57" i="6"/>
  <c r="C54" i="6"/>
  <c r="C46" i="6"/>
  <c r="C68" i="6"/>
  <c r="C69" i="6"/>
  <c r="C67" i="6"/>
  <c r="C63" i="6"/>
  <c r="C49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45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45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44" i="6"/>
  <c r="B61" i="6"/>
  <c r="B46" i="6"/>
  <c r="B66" i="6"/>
  <c r="B49" i="6"/>
  <c r="B59" i="6"/>
  <c r="B63" i="6"/>
  <c r="B71" i="6"/>
  <c r="B70" i="6"/>
  <c r="B60" i="6"/>
  <c r="B69" i="6"/>
  <c r="B64" i="6"/>
  <c r="B53" i="6"/>
  <c r="B52" i="6"/>
  <c r="B68" i="6"/>
  <c r="B58" i="6"/>
  <c r="B55" i="6"/>
  <c r="B48" i="6"/>
  <c r="B62" i="6"/>
  <c r="B56" i="6"/>
  <c r="B67" i="6"/>
  <c r="B47" i="6"/>
  <c r="B57" i="6"/>
  <c r="B50" i="6"/>
  <c r="B54" i="6"/>
  <c r="B65" i="6"/>
  <c r="B51" i="6"/>
  <c r="B45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44" i="6"/>
  <c r="E45" i="6"/>
  <c r="E46" i="6"/>
  <c r="E49" i="6"/>
  <c r="E53" i="6"/>
  <c r="E57" i="6"/>
  <c r="E61" i="6"/>
  <c r="E65" i="6"/>
  <c r="E69" i="6"/>
  <c r="E50" i="6"/>
  <c r="E54" i="6"/>
  <c r="E58" i="6"/>
  <c r="E62" i="6"/>
  <c r="E66" i="6"/>
  <c r="E70" i="6"/>
  <c r="E47" i="6"/>
  <c r="E51" i="6"/>
  <c r="E55" i="6"/>
  <c r="E59" i="6"/>
  <c r="E63" i="6"/>
  <c r="E67" i="6"/>
  <c r="E71" i="6"/>
  <c r="E52" i="6"/>
  <c r="E68" i="6"/>
  <c r="E56" i="6"/>
  <c r="E60" i="6"/>
  <c r="E48" i="6"/>
  <c r="E64" i="6"/>
  <c r="J44" i="6"/>
  <c r="B44" i="6"/>
  <c r="H44" i="6"/>
  <c r="I44" i="6"/>
  <c r="G44" i="6"/>
  <c r="E44" i="6"/>
  <c r="F44" i="6"/>
  <c r="F43" i="7"/>
  <c r="E43" i="7"/>
  <c r="B34" i="6"/>
  <c r="C34" i="6"/>
  <c r="G34" i="6"/>
  <c r="I34" i="6"/>
  <c r="E34" i="6"/>
  <c r="F34" i="6"/>
  <c r="D34" i="6"/>
  <c r="H34" i="6"/>
  <c r="K34" i="6"/>
  <c r="J34" i="6"/>
  <c r="V65" i="6" l="1"/>
  <c r="W65" i="6" s="1"/>
  <c r="B97" i="6" s="1"/>
  <c r="V43" i="7"/>
  <c r="W43" i="7" s="1"/>
  <c r="V60" i="6"/>
  <c r="W60" i="6" s="1"/>
  <c r="B92" i="6" s="1"/>
  <c r="V47" i="6"/>
  <c r="V61" i="6"/>
  <c r="W61" i="6" s="1"/>
  <c r="B93" i="6" s="1"/>
  <c r="V52" i="6"/>
  <c r="W52" i="6" s="1"/>
  <c r="B84" i="6" s="1"/>
  <c r="V70" i="6"/>
  <c r="W70" i="6" s="1"/>
  <c r="B102" i="6" s="1"/>
  <c r="V44" i="6"/>
  <c r="W44" i="6" s="1"/>
  <c r="B76" i="6" s="1"/>
  <c r="V48" i="6"/>
  <c r="W48" i="6" s="1"/>
  <c r="B80" i="6" s="1"/>
  <c r="V59" i="6"/>
  <c r="W59" i="6" s="1"/>
  <c r="B91" i="6" s="1"/>
  <c r="V54" i="6"/>
  <c r="W54" i="6" s="1"/>
  <c r="B86" i="6" s="1"/>
  <c r="V55" i="6"/>
  <c r="W55" i="6" s="1"/>
  <c r="B87" i="6" s="1"/>
  <c r="V49" i="6"/>
  <c r="V45" i="6"/>
  <c r="W45" i="6" s="1"/>
  <c r="B77" i="6" s="1"/>
  <c r="V50" i="6"/>
  <c r="W50" i="6" s="1"/>
  <c r="B82" i="6" s="1"/>
  <c r="V56" i="6"/>
  <c r="W56" i="6" s="1"/>
  <c r="B88" i="6" s="1"/>
  <c r="V58" i="6"/>
  <c r="W58" i="6" s="1"/>
  <c r="B90" i="6" s="1"/>
  <c r="V64" i="6"/>
  <c r="W64" i="6" s="1"/>
  <c r="B96" i="6" s="1"/>
  <c r="V71" i="6"/>
  <c r="W71" i="6" s="1"/>
  <c r="B103" i="6" s="1"/>
  <c r="V66" i="6"/>
  <c r="W66" i="6" s="1"/>
  <c r="B98" i="6" s="1"/>
  <c r="V67" i="6"/>
  <c r="W67" i="6" s="1"/>
  <c r="B99" i="6" s="1"/>
  <c r="V53" i="6"/>
  <c r="W53" i="6" s="1"/>
  <c r="B85" i="6" s="1"/>
  <c r="V51" i="6"/>
  <c r="W51" i="6" s="1"/>
  <c r="B83" i="6" s="1"/>
  <c r="V57" i="6"/>
  <c r="W57" i="6" s="1"/>
  <c r="B89" i="6" s="1"/>
  <c r="V62" i="6"/>
  <c r="W62" i="6" s="1"/>
  <c r="B94" i="6" s="1"/>
  <c r="V68" i="6"/>
  <c r="W68" i="6" s="1"/>
  <c r="B100" i="6" s="1"/>
  <c r="V69" i="6"/>
  <c r="W69" i="6" s="1"/>
  <c r="B101" i="6" s="1"/>
  <c r="V63" i="6"/>
  <c r="W63" i="6" s="1"/>
  <c r="B95" i="6" s="1"/>
  <c r="V46" i="6"/>
  <c r="W46" i="6" s="1"/>
  <c r="B78" i="6" s="1"/>
  <c r="W47" i="6"/>
  <c r="B79" i="6" s="1"/>
  <c r="W49" i="6"/>
  <c r="B81" i="6" s="1"/>
  <c r="W73" i="6" l="1"/>
  <c r="X64" i="6" s="1"/>
  <c r="W72" i="7"/>
  <c r="X64" i="7" s="1"/>
  <c r="W29" i="8"/>
  <c r="W16" i="8"/>
  <c r="W18" i="8"/>
  <c r="W4" i="8"/>
  <c r="W19" i="8"/>
  <c r="W20" i="8"/>
  <c r="W12" i="8"/>
  <c r="W22" i="8"/>
  <c r="W13" i="8"/>
  <c r="W15" i="8"/>
  <c r="W5" i="8"/>
  <c r="W7" i="8"/>
  <c r="W24" i="8"/>
  <c r="W8" i="8"/>
  <c r="W11" i="8"/>
  <c r="W3" i="8"/>
  <c r="W25" i="8"/>
  <c r="W10" i="8"/>
  <c r="W23" i="8"/>
  <c r="W14" i="8"/>
  <c r="W27" i="8"/>
  <c r="W26" i="8"/>
  <c r="W9" i="8"/>
  <c r="W28" i="8"/>
  <c r="W17" i="8"/>
  <c r="W6" i="8"/>
  <c r="W21" i="8"/>
  <c r="AA3" i="8" l="1"/>
  <c r="Z3" i="8"/>
  <c r="Y14" i="8"/>
  <c r="D24" i="9" s="1"/>
  <c r="Y21" i="8"/>
  <c r="D14" i="9" s="1"/>
  <c r="Y9" i="8"/>
  <c r="D18" i="9" s="1"/>
  <c r="Y23" i="8"/>
  <c r="D21" i="9" s="1"/>
  <c r="Y11" i="8"/>
  <c r="D2" i="9" s="1"/>
  <c r="Y5" i="8"/>
  <c r="D6" i="9" s="1"/>
  <c r="Y12" i="8"/>
  <c r="D13" i="9" s="1"/>
  <c r="Y18" i="8"/>
  <c r="D29" i="9" s="1"/>
  <c r="Y6" i="8"/>
  <c r="D8" i="9" s="1"/>
  <c r="Y26" i="8"/>
  <c r="D19" i="9" s="1"/>
  <c r="Y10" i="8"/>
  <c r="D10" i="9" s="1"/>
  <c r="Y8" i="8"/>
  <c r="D11" i="9" s="1"/>
  <c r="Y15" i="8"/>
  <c r="D22" i="9" s="1"/>
  <c r="Y20" i="8"/>
  <c r="D3" i="9" s="1"/>
  <c r="Y16" i="8"/>
  <c r="D23" i="9" s="1"/>
  <c r="Y28" i="8"/>
  <c r="D7" i="9" s="1"/>
  <c r="Y17" i="8"/>
  <c r="D20" i="9" s="1"/>
  <c r="Y27" i="8"/>
  <c r="D4" i="9" s="1"/>
  <c r="Y25" i="8"/>
  <c r="D25" i="9" s="1"/>
  <c r="Y24" i="8"/>
  <c r="D27" i="9" s="1"/>
  <c r="Y13" i="8"/>
  <c r="D17" i="9" s="1"/>
  <c r="Y19" i="8"/>
  <c r="D9" i="9" s="1"/>
  <c r="Y29" i="8"/>
  <c r="D12" i="9" s="1"/>
  <c r="Y3" i="8"/>
  <c r="D16" i="9" s="1"/>
  <c r="Y7" i="8"/>
  <c r="D28" i="9" s="1"/>
  <c r="Y22" i="8"/>
  <c r="D15" i="9" s="1"/>
  <c r="Y4" i="8"/>
  <c r="D26" i="9" s="1"/>
  <c r="X45" i="6"/>
  <c r="X49" i="6"/>
  <c r="X52" i="6"/>
  <c r="X63" i="6"/>
  <c r="X67" i="6"/>
  <c r="C99" i="6" s="1"/>
  <c r="X55" i="6"/>
  <c r="X58" i="6"/>
  <c r="X66" i="6"/>
  <c r="X71" i="6"/>
  <c r="X68" i="6"/>
  <c r="X54" i="6"/>
  <c r="X46" i="6"/>
  <c r="X70" i="6"/>
  <c r="X57" i="6"/>
  <c r="X61" i="6"/>
  <c r="X56" i="6"/>
  <c r="X65" i="6"/>
  <c r="X60" i="6"/>
  <c r="X53" i="6"/>
  <c r="X48" i="6"/>
  <c r="X44" i="6"/>
  <c r="X59" i="6"/>
  <c r="X47" i="6"/>
  <c r="X50" i="6"/>
  <c r="X51" i="6"/>
  <c r="X62" i="6"/>
  <c r="X69" i="6"/>
  <c r="X52" i="7"/>
  <c r="X58" i="7"/>
  <c r="X57" i="7"/>
  <c r="X65" i="7"/>
  <c r="X53" i="7"/>
  <c r="X56" i="7"/>
  <c r="X63" i="7"/>
  <c r="X67" i="7"/>
  <c r="X62" i="7"/>
  <c r="X68" i="7"/>
  <c r="X69" i="7"/>
  <c r="X70" i="7"/>
  <c r="X49" i="7"/>
  <c r="X46" i="7"/>
  <c r="X47" i="7"/>
  <c r="X45" i="7"/>
  <c r="X44" i="7"/>
  <c r="X59" i="7"/>
  <c r="X61" i="7"/>
  <c r="X48" i="7"/>
  <c r="X43" i="7"/>
  <c r="X50" i="7"/>
  <c r="X54" i="7"/>
  <c r="X51" i="7"/>
  <c r="X60" i="7"/>
  <c r="X66" i="7"/>
  <c r="X55" i="7"/>
  <c r="C96" i="6"/>
  <c r="AB3" i="8" l="1"/>
  <c r="C86" i="6"/>
  <c r="C100" i="6"/>
  <c r="X74" i="6"/>
  <c r="Y47" i="6" s="1"/>
  <c r="D79" i="6" s="1"/>
  <c r="H17" i="9" s="1"/>
  <c r="C87" i="6"/>
  <c r="C92" i="6"/>
  <c r="C77" i="6"/>
  <c r="C89" i="6"/>
  <c r="C91" i="6"/>
  <c r="C81" i="6"/>
  <c r="C84" i="6"/>
  <c r="C88" i="6"/>
  <c r="C103" i="6"/>
  <c r="C76" i="6"/>
  <c r="C78" i="6"/>
  <c r="C95" i="6"/>
  <c r="C98" i="6"/>
  <c r="C82" i="6"/>
  <c r="C80" i="6"/>
  <c r="C93" i="6"/>
  <c r="C79" i="6"/>
  <c r="C94" i="6"/>
  <c r="C85" i="6"/>
  <c r="C83" i="6"/>
  <c r="C101" i="6"/>
  <c r="C97" i="6"/>
  <c r="C90" i="6"/>
  <c r="C102" i="6"/>
  <c r="X73" i="7"/>
  <c r="Y43" i="7" s="1"/>
  <c r="B77" i="7" s="1"/>
  <c r="Y50" i="6" l="1"/>
  <c r="D82" i="6" s="1"/>
  <c r="H9" i="9" s="1"/>
  <c r="Y55" i="6"/>
  <c r="D87" i="6" s="1"/>
  <c r="H13" i="9" s="1"/>
  <c r="Y45" i="6"/>
  <c r="D77" i="6" s="1"/>
  <c r="H23" i="9" s="1"/>
  <c r="Y44" i="6"/>
  <c r="D76" i="6" s="1"/>
  <c r="H6" i="9" s="1"/>
  <c r="Y58" i="6"/>
  <c r="D90" i="6" s="1"/>
  <c r="H27" i="9" s="1"/>
  <c r="Y68" i="6"/>
  <c r="D100" i="6" s="1"/>
  <c r="H4" i="9" s="1"/>
  <c r="Y56" i="6"/>
  <c r="D88" i="6" s="1"/>
  <c r="H18" i="9" s="1"/>
  <c r="Y53" i="6"/>
  <c r="D85" i="6" s="1"/>
  <c r="H12" i="9" s="1"/>
  <c r="Y52" i="6"/>
  <c r="D84" i="6" s="1"/>
  <c r="H3" i="9" s="1"/>
  <c r="Y66" i="6"/>
  <c r="D98" i="6" s="1"/>
  <c r="H8" i="9" s="1"/>
  <c r="Y60" i="6"/>
  <c r="D92" i="6" s="1"/>
  <c r="H7" i="9" s="1"/>
  <c r="Y71" i="6"/>
  <c r="D103" i="6" s="1"/>
  <c r="H11" i="9" s="1"/>
  <c r="Y61" i="6"/>
  <c r="D93" i="6" s="1"/>
  <c r="H29" i="9" s="1"/>
  <c r="Y63" i="6"/>
  <c r="D95" i="6" s="1"/>
  <c r="H14" i="9" s="1"/>
  <c r="Y49" i="6"/>
  <c r="D81" i="6" s="1"/>
  <c r="H5" i="9" s="1"/>
  <c r="Y70" i="6"/>
  <c r="D102" i="6" s="1"/>
  <c r="H10" i="9" s="1"/>
  <c r="Y59" i="6"/>
  <c r="D91" i="6" s="1"/>
  <c r="H20" i="9" s="1"/>
  <c r="Y54" i="6"/>
  <c r="D86" i="6" s="1"/>
  <c r="H26" i="9" s="1"/>
  <c r="Y64" i="6"/>
  <c r="D96" i="6" s="1"/>
  <c r="H24" i="9" s="1"/>
  <c r="Y46" i="6"/>
  <c r="D78" i="6" s="1"/>
  <c r="H25" i="9" s="1"/>
  <c r="Y48" i="6"/>
  <c r="D80" i="6" s="1"/>
  <c r="H28" i="9" s="1"/>
  <c r="Y57" i="6"/>
  <c r="D89" i="6" s="1"/>
  <c r="H22" i="9" s="1"/>
  <c r="Y62" i="6"/>
  <c r="D94" i="6" s="1"/>
  <c r="H15" i="9" s="1"/>
  <c r="Y67" i="6"/>
  <c r="D99" i="6" s="1"/>
  <c r="H2" i="9" s="1"/>
  <c r="Y51" i="6"/>
  <c r="D83" i="6" s="1"/>
  <c r="H16" i="9" s="1"/>
  <c r="Y69" i="6"/>
  <c r="D101" i="6" s="1"/>
  <c r="H19" i="9" s="1"/>
  <c r="Y65" i="6"/>
  <c r="D97" i="6" s="1"/>
  <c r="H21" i="9" s="1"/>
  <c r="F29" i="9"/>
  <c r="Y49" i="7"/>
  <c r="B83" i="7" s="1"/>
  <c r="Y67" i="7"/>
  <c r="B101" i="7" s="1"/>
  <c r="Y70" i="7"/>
  <c r="B104" i="7" s="1"/>
  <c r="Y59" i="7"/>
  <c r="B93" i="7" s="1"/>
  <c r="Y63" i="7"/>
  <c r="B97" i="7" s="1"/>
  <c r="Y53" i="7"/>
  <c r="B87" i="7" s="1"/>
  <c r="Y55" i="7"/>
  <c r="B89" i="7" s="1"/>
  <c r="Y47" i="7"/>
  <c r="B81" i="7" s="1"/>
  <c r="Y58" i="7"/>
  <c r="B92" i="7" s="1"/>
  <c r="Y50" i="7"/>
  <c r="B84" i="7" s="1"/>
  <c r="Y56" i="7"/>
  <c r="B90" i="7" s="1"/>
  <c r="Y62" i="7"/>
  <c r="B96" i="7" s="1"/>
  <c r="Y69" i="7"/>
  <c r="B103" i="7" s="1"/>
  <c r="Y45" i="7"/>
  <c r="B79" i="7" s="1"/>
  <c r="Y65" i="7"/>
  <c r="B99" i="7" s="1"/>
  <c r="Y52" i="7"/>
  <c r="B86" i="7" s="1"/>
  <c r="Y66" i="7"/>
  <c r="B100" i="7" s="1"/>
  <c r="Y68" i="7"/>
  <c r="B102" i="7" s="1"/>
  <c r="Y44" i="7"/>
  <c r="B78" i="7" s="1"/>
  <c r="Y64" i="7"/>
  <c r="B98" i="7" s="1"/>
  <c r="Y51" i="7"/>
  <c r="B85" i="7" s="1"/>
  <c r="Y54" i="7"/>
  <c r="B88" i="7" s="1"/>
  <c r="Y46" i="7"/>
  <c r="B80" i="7" s="1"/>
  <c r="Y57" i="7"/>
  <c r="B91" i="7" s="1"/>
  <c r="Y61" i="7"/>
  <c r="B95" i="7" s="1"/>
  <c r="Y60" i="7"/>
  <c r="B94" i="7" s="1"/>
  <c r="Y48" i="7"/>
  <c r="B82" i="7" s="1"/>
  <c r="F6" i="9" l="1"/>
  <c r="F10" i="9"/>
  <c r="F22" i="9"/>
  <c r="F25" i="9"/>
  <c r="F24" i="9"/>
  <c r="F8" i="9"/>
  <c r="F17" i="9"/>
  <c r="F27" i="9"/>
  <c r="F11" i="9"/>
  <c r="F15" i="9"/>
  <c r="F14" i="9"/>
  <c r="F5" i="9"/>
  <c r="F3" i="9"/>
  <c r="F12" i="9"/>
  <c r="F18" i="9"/>
  <c r="F9" i="9"/>
  <c r="F21" i="9"/>
  <c r="F13" i="9"/>
  <c r="F7" i="9"/>
  <c r="F28" i="9"/>
  <c r="F26" i="9"/>
  <c r="F19" i="9"/>
  <c r="F23" i="9"/>
  <c r="F4" i="9"/>
  <c r="F2" i="9"/>
  <c r="F20" i="9"/>
  <c r="F16" i="9"/>
</calcChain>
</file>

<file path=xl/sharedStrings.xml><?xml version="1.0" encoding="utf-8"?>
<sst xmlns="http://schemas.openxmlformats.org/spreadsheetml/2006/main" count="567" uniqueCount="172">
  <si>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</si>
  <si>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</si>
  <si>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</si>
  <si>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</si>
  <si>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</si>
  <si>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</si>
  <si>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</si>
  <si>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</si>
  <si>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</si>
  <si>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</si>
  <si>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</si>
  <si>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</si>
  <si>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</si>
  <si>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</si>
  <si>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</si>
  <si>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</si>
  <si>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</si>
  <si>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</si>
  <si>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</si>
  <si>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</si>
  <si>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</si>
  <si>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</si>
  <si>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</si>
  <si>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</si>
  <si>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</si>
  <si>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</si>
  <si>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</si>
  <si>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</si>
  <si>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</si>
  <si>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</si>
  <si>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</si>
  <si>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</si>
  <si>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</si>
  <si>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</si>
  <si>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</si>
  <si>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</si>
  <si>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</si>
  <si>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</si>
  <si>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</si>
  <si>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</si>
  <si>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</si>
  <si>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</si>
  <si>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</si>
  <si>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</si>
  <si>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</si>
  <si>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</si>
  <si>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</si>
  <si>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</si>
  <si>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</si>
  <si>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</si>
  <si>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</si>
  <si>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</si>
  <si>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</si>
  <si>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</si>
  <si>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</si>
  <si>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</si>
  <si>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</si>
  <si>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</si>
  <si>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</si>
  <si>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</si>
  <si>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</si>
  <si>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</si>
  <si>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</si>
  <si>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</si>
  <si>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</si>
  <si>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</si>
  <si>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</si>
  <si>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</si>
  <si>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</si>
  <si>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</si>
  <si>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</si>
  <si>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</si>
  <si>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</si>
  <si>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</si>
  <si>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</si>
  <si>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</si>
  <si>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</si>
  <si>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</si>
  <si>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</si>
  <si>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</si>
  <si>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</si>
  <si>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</si>
  <si>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</si>
  <si>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</si>
  <si>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</si>
  <si>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</si>
  <si>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</si>
  <si>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</si>
  <si>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</si>
  <si>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</si>
  <si>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</si>
  <si>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</si>
  <si>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</si>
  <si>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</si>
  <si>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</si>
  <si>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</si>
  <si>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</si>
  <si>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</si>
  <si>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</si>
  <si>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</si>
  <si>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</si>
  <si>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</si>
  <si>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</si>
  <si>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</si>
  <si>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</si>
  <si>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Udział energii odnawialnej w zużyciu paliw w transporcie (%)</t>
  </si>
  <si>
    <t>Odnawialna energia elektryczna (%konsumpcji prądu)</t>
  </si>
  <si>
    <t>Udział odnawialnych źródeł energii w produkcji ciepła i chłodu (%)</t>
  </si>
  <si>
    <t>Krajowa konsumpcja biomasy (100 tys. ton ekwiwalentu oleju)</t>
  </si>
  <si>
    <t>Uprawy ekologiczne (% użytków rolnych)</t>
  </si>
  <si>
    <t>Odzysk odpadów (kg/osoba)</t>
  </si>
  <si>
    <t>średnia</t>
  </si>
  <si>
    <t>modul ze sredniej</t>
  </si>
  <si>
    <t>odchylenie standard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</si>
  <si>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</si>
  <si>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</si>
  <si>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</si>
  <si>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</si>
  <si>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</si>
  <si>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</si>
  <si>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</si>
  <si>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</si>
  <si>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metoda</t>
  </si>
  <si>
    <t>Hellwiga</t>
  </si>
  <si>
    <t>Połowy w regionach rybackich (tys. ton)</t>
  </si>
  <si>
    <t>Indeks wydajności zasobów (rok 2000=100)</t>
  </si>
  <si>
    <t>Wydatki na ochronę środowiska (% PKB)</t>
  </si>
  <si>
    <t>Dochody z podatków środowiskowych (% PKB)</t>
  </si>
  <si>
    <t>Indeks eko-innowacyjności (śr. krajów UE=100)</t>
  </si>
  <si>
    <t>c3</t>
  </si>
  <si>
    <t>do</t>
  </si>
  <si>
    <t>Indeks wydajnosci zasobów (rok 2000=100)</t>
  </si>
  <si>
    <t>Połowy w regionach rybackich (tys.ton)</t>
  </si>
  <si>
    <t>Wydatki na ochronę środoiwska (% PKB)</t>
  </si>
  <si>
    <t>Dochody z podatków środoiwskowych (% PKB)</t>
  </si>
  <si>
    <t>Indeks eko-innowacyjnosci (śr krajów UE=100)</t>
  </si>
  <si>
    <t>Osoby zagrożone ubóstwem lub wykluczeniem społecznym</t>
  </si>
  <si>
    <t>c20</t>
  </si>
  <si>
    <t>odch.stand</t>
  </si>
  <si>
    <t>NA</t>
  </si>
  <si>
    <t>kraj</t>
  </si>
  <si>
    <t>p1</t>
  </si>
  <si>
    <t>p2</t>
  </si>
  <si>
    <t>symbolh</t>
  </si>
  <si>
    <t>FR</t>
  </si>
  <si>
    <t>CY</t>
  </si>
  <si>
    <t>FI</t>
  </si>
  <si>
    <t>GR</t>
  </si>
  <si>
    <t>PO</t>
  </si>
  <si>
    <t>BE</t>
  </si>
  <si>
    <t>LU</t>
  </si>
  <si>
    <t>DE</t>
  </si>
  <si>
    <t>NL</t>
  </si>
  <si>
    <t>IT</t>
  </si>
  <si>
    <t>HU</t>
  </si>
  <si>
    <t>AT</t>
  </si>
  <si>
    <t>HR</t>
  </si>
  <si>
    <t>GB</t>
  </si>
  <si>
    <t>MT</t>
  </si>
  <si>
    <t>DK</t>
  </si>
  <si>
    <t>PL</t>
  </si>
  <si>
    <t>ED</t>
  </si>
  <si>
    <t>EE</t>
  </si>
  <si>
    <t>SE</t>
  </si>
  <si>
    <t>RO</t>
  </si>
  <si>
    <t>IE</t>
  </si>
  <si>
    <t>LT</t>
  </si>
  <si>
    <t>SI</t>
  </si>
  <si>
    <t>BG</t>
  </si>
  <si>
    <t>SK</t>
  </si>
  <si>
    <t>CZ</t>
  </si>
  <si>
    <t>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</si>
</sst>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 CE"/>
      <charset val="238"/>
    </font>
    <font>
      <sz val="10"/>
      <color indexed="8"/>
      <name val="Arial"/>
      <family val="2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0" fillId="2" borderId="0" xfId="0" applyFont="1" applyFill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3" fillId="3" borderId="0" xfId="0" applyFont="1" applyFill="1"/>
    <xf numFmtId="2" fontId="3" fillId="3" borderId="0" xfId="0" applyNumberFormat="1" applyFont="1" applyFill="1"/>
    <xf numFmtId="2" fontId="3" fillId="0" borderId="0" xfId="0" applyNumberFormat="1" applyFont="1"/>
    <xf numFmtId="2" fontId="0" fillId="2" borderId="0" xfId="0" applyNumberFormat="1" applyFont="1" applyFill="1"/>
    <xf numFmtId="0" fontId="0" fillId="0" borderId="0" xfId="0" applyFont="1"/>
    <xf numFmtId="164" fontId="3" fillId="0" borderId="0" xfId="0" applyNumberFormat="1" applyFont="1"/>
    <xf numFmtId="0" fontId="2" fillId="2" borderId="0" xfId="0" applyFont="1" applyFill="1"/>
    <xf numFmtId="2" fontId="2" fillId="2" borderId="0" xfId="0" applyNumberFormat="1" applyFont="1" applyFill="1"/>
    <xf numFmtId="0" fontId="5" fillId="0" borderId="0" xfId="0" applyFont="1" applyAlignment="1">
      <alignment vertical="center"/>
    </xf>
    <xf numFmtId="3" fontId="2" fillId="0" borderId="0" xfId="0" applyNumberFormat="1" applyFont="1"/>
    <xf numFmtId="0" fontId="2" fillId="3" borderId="0" xfId="0" applyFont="1" applyFill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fe20c9bade6fea3/1.DOKUMENTY/AKT&#211;WKA/SEGREGATOR/a_PWR/DR%20PWR/PRACA%20DR/OBLICZENIA/Doktorat_obliczenia_EU-28_med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 "/>
      <sheetName val="analiza regresji"/>
      <sheetName val="dane po Vs"/>
      <sheetName val="macierz korelacji"/>
      <sheetName val="wzorzec"/>
      <sheetName val="standaryzacja"/>
      <sheetName val="unitaryzacja"/>
      <sheetName val="median_tot"/>
      <sheetName val="x1"/>
      <sheetName val="x2"/>
      <sheetName val="x3"/>
      <sheetName val="x4"/>
      <sheetName val="x5"/>
      <sheetName val="x6"/>
      <sheetName val="x7"/>
      <sheetName val="x8"/>
      <sheetName val="x9"/>
      <sheetName val="x10"/>
      <sheetName val="x11"/>
      <sheetName val="x12"/>
      <sheetName val="x13"/>
      <sheetName val="x14"/>
      <sheetName val="x15"/>
      <sheetName val="x16"/>
      <sheetName val="x17"/>
      <sheetName val="x18"/>
      <sheetName val="x19"/>
      <sheetName val="x20"/>
      <sheetName val="x21"/>
      <sheetName val="x22"/>
      <sheetName val="x23"/>
      <sheetName val="x24"/>
      <sheetName val="x25"/>
      <sheetName val="x26"/>
      <sheetName val="x27"/>
    </sheetNames>
    <sheetDataSet>
      <sheetData sheetId="0">
        <row r="2">
          <cell r="F2" t="str">
            <v>Indeks wydajnosci zasobów (rok 2000=100)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11</v>
          </cell>
          <cell r="L2">
            <v>15</v>
          </cell>
        </row>
        <row r="3">
          <cell r="L3">
            <v>13</v>
          </cell>
        </row>
        <row r="4">
          <cell r="L4">
            <v>34</v>
          </cell>
        </row>
        <row r="5">
          <cell r="L5">
            <v>37</v>
          </cell>
        </row>
        <row r="6">
          <cell r="L6">
            <v>29</v>
          </cell>
        </row>
        <row r="7">
          <cell r="L7">
            <v>14</v>
          </cell>
        </row>
        <row r="8">
          <cell r="L8">
            <v>8</v>
          </cell>
        </row>
        <row r="9">
          <cell r="L9">
            <v>18</v>
          </cell>
        </row>
        <row r="10">
          <cell r="L10">
            <v>14</v>
          </cell>
        </row>
        <row r="11">
          <cell r="L11">
            <v>13</v>
          </cell>
        </row>
        <row r="12">
          <cell r="L12">
            <v>27</v>
          </cell>
        </row>
        <row r="13">
          <cell r="L13">
            <v>27</v>
          </cell>
        </row>
        <row r="14">
          <cell r="L14">
            <v>13</v>
          </cell>
        </row>
        <row r="15">
          <cell r="L15">
            <v>13</v>
          </cell>
        </row>
        <row r="16">
          <cell r="L16">
            <v>12</v>
          </cell>
        </row>
        <row r="17">
          <cell r="L17">
            <v>27</v>
          </cell>
        </row>
        <row r="18">
          <cell r="L18">
            <v>12</v>
          </cell>
        </row>
        <row r="19">
          <cell r="L19">
            <v>13</v>
          </cell>
        </row>
        <row r="20">
          <cell r="L20">
            <v>15</v>
          </cell>
        </row>
        <row r="21">
          <cell r="L21">
            <v>20</v>
          </cell>
        </row>
        <row r="22">
          <cell r="L22">
            <v>21</v>
          </cell>
        </row>
        <row r="23">
          <cell r="L23">
            <v>23</v>
          </cell>
        </row>
        <row r="24">
          <cell r="L24">
            <v>30</v>
          </cell>
        </row>
        <row r="25">
          <cell r="L25">
            <v>38</v>
          </cell>
        </row>
        <row r="26">
          <cell r="L26">
            <v>13</v>
          </cell>
        </row>
        <row r="27">
          <cell r="L27">
            <v>21</v>
          </cell>
        </row>
        <row r="28">
          <cell r="L28">
            <v>9</v>
          </cell>
        </row>
        <row r="29">
          <cell r="L29">
            <v>19</v>
          </cell>
        </row>
      </sheetData>
      <sheetData sheetId="9">
        <row r="2">
          <cell r="D2">
            <v>42.6</v>
          </cell>
        </row>
      </sheetData>
      <sheetData sheetId="10">
        <row r="2">
          <cell r="C2">
            <v>834.77</v>
          </cell>
        </row>
      </sheetData>
      <sheetData sheetId="11">
        <row r="2">
          <cell r="D2">
            <v>1.7</v>
          </cell>
        </row>
      </sheetData>
      <sheetData sheetId="12">
        <row r="2">
          <cell r="G2">
            <v>124.2</v>
          </cell>
          <cell r="L2">
            <v>130.30000000000001</v>
          </cell>
        </row>
        <row r="3">
          <cell r="L3">
            <v>135.4</v>
          </cell>
        </row>
        <row r="4">
          <cell r="L4">
            <v>128.4</v>
          </cell>
        </row>
        <row r="5">
          <cell r="L5">
            <v>104.4</v>
          </cell>
        </row>
        <row r="6">
          <cell r="L6">
            <v>155.19999999999999</v>
          </cell>
        </row>
        <row r="7">
          <cell r="L7">
            <v>166</v>
          </cell>
        </row>
        <row r="8">
          <cell r="L8">
            <v>121.4</v>
          </cell>
        </row>
        <row r="9">
          <cell r="L9">
            <v>110.3</v>
          </cell>
        </row>
        <row r="10">
          <cell r="L10">
            <v>122.3</v>
          </cell>
        </row>
        <row r="11">
          <cell r="L11">
            <v>148.30000000000001</v>
          </cell>
        </row>
        <row r="12">
          <cell r="L12">
            <v>115.5</v>
          </cell>
        </row>
        <row r="13">
          <cell r="L13">
            <v>221.6</v>
          </cell>
        </row>
        <row r="14">
          <cell r="L14">
            <v>146.69999999999999</v>
          </cell>
        </row>
        <row r="15">
          <cell r="L15">
            <v>246.9</v>
          </cell>
        </row>
        <row r="16">
          <cell r="L16">
            <v>122.1</v>
          </cell>
        </row>
        <row r="17">
          <cell r="L17">
            <v>115.2</v>
          </cell>
        </row>
        <row r="18">
          <cell r="L18">
            <v>155.30000000000001</v>
          </cell>
        </row>
        <row r="19">
          <cell r="L19">
            <v>95.3</v>
          </cell>
        </row>
        <row r="20">
          <cell r="L20">
            <v>134.30000000000001</v>
          </cell>
        </row>
        <row r="21">
          <cell r="L21">
            <v>140.9</v>
          </cell>
        </row>
        <row r="22">
          <cell r="L22">
            <v>137.30000000000001</v>
          </cell>
        </row>
        <row r="23">
          <cell r="L23">
            <v>60.2</v>
          </cell>
        </row>
        <row r="24">
          <cell r="L24">
            <v>141.30000000000001</v>
          </cell>
        </row>
        <row r="25">
          <cell r="L25">
            <v>176.7</v>
          </cell>
        </row>
        <row r="26">
          <cell r="L26">
            <v>110.7</v>
          </cell>
        </row>
        <row r="27">
          <cell r="L27">
            <v>135.4</v>
          </cell>
        </row>
        <row r="28">
          <cell r="L28">
            <v>172.5</v>
          </cell>
        </row>
        <row r="29">
          <cell r="L29">
            <v>188.6</v>
          </cell>
        </row>
      </sheetData>
      <sheetData sheetId="13">
        <row r="2">
          <cell r="B2">
            <v>434</v>
          </cell>
          <cell r="L2">
            <v>368</v>
          </cell>
        </row>
        <row r="3">
          <cell r="L3">
            <v>231.76190476190476</v>
          </cell>
        </row>
        <row r="4">
          <cell r="L4">
            <v>27</v>
          </cell>
        </row>
        <row r="5">
          <cell r="L5">
            <v>525</v>
          </cell>
        </row>
        <row r="6">
          <cell r="L6">
            <v>193</v>
          </cell>
        </row>
        <row r="7">
          <cell r="L7">
            <v>9</v>
          </cell>
        </row>
        <row r="8">
          <cell r="L8">
            <v>231.76190476190476</v>
          </cell>
        </row>
        <row r="9">
          <cell r="L9">
            <v>241</v>
          </cell>
        </row>
        <row r="10">
          <cell r="L10">
            <v>231.76190476190476</v>
          </cell>
        </row>
        <row r="11">
          <cell r="L11">
            <v>860</v>
          </cell>
        </row>
        <row r="12">
          <cell r="L12">
            <v>230</v>
          </cell>
        </row>
        <row r="13">
          <cell r="L13" t="str">
            <v>:</v>
          </cell>
          <cell r="N13">
            <v>73.272727272727266</v>
          </cell>
        </row>
        <row r="14">
          <cell r="L14">
            <v>2</v>
          </cell>
        </row>
        <row r="15">
          <cell r="L15">
            <v>72</v>
          </cell>
        </row>
        <row r="16">
          <cell r="L16">
            <v>115</v>
          </cell>
        </row>
        <row r="17">
          <cell r="L17">
            <v>106</v>
          </cell>
        </row>
        <row r="18">
          <cell r="L18">
            <v>1</v>
          </cell>
        </row>
        <row r="19">
          <cell r="L19">
            <v>231.76190476190473</v>
          </cell>
        </row>
        <row r="20">
          <cell r="L20">
            <v>670</v>
          </cell>
        </row>
        <row r="21">
          <cell r="L21">
            <v>231.76190476190473</v>
          </cell>
        </row>
        <row r="22">
          <cell r="L22">
            <v>197</v>
          </cell>
        </row>
        <row r="23">
          <cell r="L23">
            <v>181</v>
          </cell>
        </row>
        <row r="24">
          <cell r="L24">
            <v>0</v>
          </cell>
        </row>
        <row r="25">
          <cell r="L25">
            <v>7</v>
          </cell>
        </row>
        <row r="26">
          <cell r="L26">
            <v>165</v>
          </cell>
        </row>
        <row r="27">
          <cell r="L27">
            <v>700</v>
          </cell>
        </row>
        <row r="28">
          <cell r="L28">
            <v>231.76190476190473</v>
          </cell>
        </row>
        <row r="29">
          <cell r="L29">
            <v>198</v>
          </cell>
        </row>
      </sheetData>
      <sheetData sheetId="14"/>
      <sheetData sheetId="15">
        <row r="2">
          <cell r="B2">
            <v>72.7</v>
          </cell>
          <cell r="L2">
            <v>62.4</v>
          </cell>
        </row>
        <row r="3">
          <cell r="L3">
            <v>76</v>
          </cell>
        </row>
        <row r="4">
          <cell r="L4">
            <v>37.200000000000003</v>
          </cell>
        </row>
        <row r="5">
          <cell r="L5">
            <v>47.8</v>
          </cell>
        </row>
        <row r="6">
          <cell r="L6">
            <v>96.2</v>
          </cell>
        </row>
        <row r="7">
          <cell r="L7">
            <v>32.700000000000003</v>
          </cell>
        </row>
        <row r="8">
          <cell r="L8">
            <v>13.9</v>
          </cell>
        </row>
        <row r="9">
          <cell r="L9">
            <v>6.8</v>
          </cell>
        </row>
        <row r="10">
          <cell r="L10">
            <v>45.3</v>
          </cell>
        </row>
        <row r="11">
          <cell r="L11">
            <v>47.1</v>
          </cell>
        </row>
        <row r="12">
          <cell r="L12">
            <v>73.599999999999994</v>
          </cell>
        </row>
        <row r="13">
          <cell r="L13">
            <v>71.900000000000006</v>
          </cell>
        </row>
        <row r="14">
          <cell r="L14">
            <v>45.8</v>
          </cell>
        </row>
        <row r="15">
          <cell r="L15">
            <v>69.099999999999994</v>
          </cell>
        </row>
        <row r="16">
          <cell r="L16">
            <v>77.400000000000006</v>
          </cell>
        </row>
        <row r="17">
          <cell r="L17">
            <v>96.1</v>
          </cell>
        </row>
        <row r="18">
          <cell r="L18">
            <v>47.2</v>
          </cell>
        </row>
        <row r="19">
          <cell r="L19">
            <v>100.9</v>
          </cell>
        </row>
        <row r="20">
          <cell r="L20">
            <v>63.5</v>
          </cell>
        </row>
        <row r="21">
          <cell r="L21">
            <v>30.3</v>
          </cell>
        </row>
        <row r="22">
          <cell r="L22">
            <v>73.5</v>
          </cell>
        </row>
        <row r="23">
          <cell r="L23">
            <v>22.3</v>
          </cell>
        </row>
        <row r="24">
          <cell r="L24">
            <v>59</v>
          </cell>
        </row>
        <row r="25">
          <cell r="L25">
            <v>48.4</v>
          </cell>
        </row>
        <row r="26">
          <cell r="L26">
            <v>32</v>
          </cell>
        </row>
        <row r="27">
          <cell r="L27">
            <v>55.6</v>
          </cell>
        </row>
        <row r="28">
          <cell r="L28">
            <v>35.299999999999997</v>
          </cell>
        </row>
        <row r="29">
          <cell r="L29">
            <v>77.5</v>
          </cell>
        </row>
      </sheetData>
      <sheetData sheetId="16">
        <row r="2">
          <cell r="B2">
            <v>97.8</v>
          </cell>
          <cell r="L2">
            <v>84.2</v>
          </cell>
        </row>
        <row r="3">
          <cell r="L3">
            <v>83.6</v>
          </cell>
        </row>
        <row r="4">
          <cell r="L4">
            <v>106.2</v>
          </cell>
        </row>
        <row r="5">
          <cell r="L5">
            <v>91.3</v>
          </cell>
        </row>
        <row r="6">
          <cell r="L6">
            <v>100.8</v>
          </cell>
        </row>
        <row r="7">
          <cell r="L7">
            <v>81.3</v>
          </cell>
        </row>
        <row r="8">
          <cell r="L8">
            <v>76.7</v>
          </cell>
        </row>
        <row r="9">
          <cell r="L9">
            <v>93.6</v>
          </cell>
        </row>
        <row r="10">
          <cell r="L10">
            <v>76.8</v>
          </cell>
        </row>
        <row r="11">
          <cell r="L11">
            <v>85</v>
          </cell>
        </row>
        <row r="12">
          <cell r="L12">
            <v>81</v>
          </cell>
        </row>
        <row r="13">
          <cell r="L13">
            <v>85.1</v>
          </cell>
        </row>
        <row r="14">
          <cell r="L14">
            <v>96.1</v>
          </cell>
        </row>
        <row r="15">
          <cell r="L15">
            <v>86.6</v>
          </cell>
        </row>
        <row r="16">
          <cell r="L16">
            <v>105.7</v>
          </cell>
        </row>
        <row r="17">
          <cell r="L17">
            <v>92.6</v>
          </cell>
        </row>
        <row r="18">
          <cell r="L18">
            <v>87.2</v>
          </cell>
        </row>
        <row r="19">
          <cell r="L19">
            <v>61</v>
          </cell>
        </row>
        <row r="20">
          <cell r="L20">
            <v>95.7</v>
          </cell>
        </row>
        <row r="21">
          <cell r="L21">
            <v>90.3</v>
          </cell>
        </row>
        <row r="22">
          <cell r="L22">
            <v>84.2</v>
          </cell>
        </row>
        <row r="23">
          <cell r="L23">
            <v>87.3</v>
          </cell>
        </row>
        <row r="24">
          <cell r="L24">
            <v>83</v>
          </cell>
        </row>
        <row r="25">
          <cell r="L25">
            <v>88.7</v>
          </cell>
        </row>
        <row r="26">
          <cell r="L26">
            <v>75.099999999999994</v>
          </cell>
        </row>
        <row r="27">
          <cell r="L27">
            <v>80.3</v>
          </cell>
        </row>
        <row r="28">
          <cell r="L28">
            <v>84.4</v>
          </cell>
        </row>
        <row r="29">
          <cell r="L29">
            <v>85.1</v>
          </cell>
        </row>
      </sheetData>
      <sheetData sheetId="17">
        <row r="2">
          <cell r="B2" t="str">
            <v>:</v>
          </cell>
          <cell r="N2">
            <v>1.9</v>
          </cell>
        </row>
        <row r="3">
          <cell r="N3">
            <v>6.6299999999999981</v>
          </cell>
        </row>
        <row r="4">
          <cell r="N4">
            <v>47.112499999999997</v>
          </cell>
        </row>
        <row r="5">
          <cell r="N5">
            <v>7.2125000000000004</v>
          </cell>
        </row>
        <row r="6">
          <cell r="N6">
            <v>21.462500000000002</v>
          </cell>
        </row>
        <row r="7">
          <cell r="N7">
            <v>14.3</v>
          </cell>
        </row>
        <row r="8">
          <cell r="N8">
            <v>3.12</v>
          </cell>
        </row>
        <row r="9">
          <cell r="N9">
            <v>40.512499999999996</v>
          </cell>
        </row>
        <row r="10">
          <cell r="N10">
            <v>10.237500000000001</v>
          </cell>
        </row>
        <row r="11">
          <cell r="N11">
            <v>3.65</v>
          </cell>
        </row>
        <row r="12">
          <cell r="N12">
            <v>20.8125</v>
          </cell>
        </row>
        <row r="13">
          <cell r="N13">
            <v>8.2125000000000004</v>
          </cell>
        </row>
        <row r="14">
          <cell r="N14">
            <v>2.4300000000000002</v>
          </cell>
        </row>
        <row r="15">
          <cell r="N15">
            <v>7.6800000000000015</v>
          </cell>
        </row>
        <row r="16">
          <cell r="N16">
            <v>6.8374999999999995</v>
          </cell>
        </row>
        <row r="17">
          <cell r="N17">
            <v>2.9125000000000001</v>
          </cell>
        </row>
        <row r="18">
          <cell r="N18">
            <v>2.5599999999999996</v>
          </cell>
        </row>
        <row r="19">
          <cell r="N19">
            <v>16.574999999999999</v>
          </cell>
        </row>
        <row r="20">
          <cell r="N20">
            <v>4.7874999999999996</v>
          </cell>
        </row>
        <row r="21">
          <cell r="N21">
            <v>21.012499999999999</v>
          </cell>
        </row>
        <row r="22">
          <cell r="N22">
            <v>8.3000000000000007</v>
          </cell>
        </row>
        <row r="23">
          <cell r="N23">
            <v>15</v>
          </cell>
        </row>
        <row r="24">
          <cell r="N24">
            <v>12.15</v>
          </cell>
        </row>
        <row r="25">
          <cell r="N25">
            <v>5.0375000000000005</v>
          </cell>
        </row>
        <row r="26">
          <cell r="N26">
            <v>2.6374999999999997</v>
          </cell>
        </row>
        <row r="27">
          <cell r="N27">
            <v>3.21</v>
          </cell>
        </row>
        <row r="28">
          <cell r="N28">
            <v>6.8899999999999988</v>
          </cell>
        </row>
        <row r="29">
          <cell r="N29">
            <v>3.8</v>
          </cell>
        </row>
      </sheetData>
      <sheetData sheetId="18">
        <row r="2">
          <cell r="B2" t="str">
            <v>:</v>
          </cell>
          <cell r="N2">
            <v>3.875</v>
          </cell>
        </row>
        <row r="3">
          <cell r="N3">
            <v>3.8599999999999994</v>
          </cell>
        </row>
        <row r="4">
          <cell r="N4">
            <v>6.9874999999999998</v>
          </cell>
        </row>
        <row r="5">
          <cell r="N5">
            <v>7.95</v>
          </cell>
        </row>
        <row r="6">
          <cell r="N6">
            <v>3.1000000000000005</v>
          </cell>
        </row>
        <row r="7">
          <cell r="N7">
            <v>3.7625000000000006</v>
          </cell>
        </row>
        <row r="8">
          <cell r="N8">
            <v>6.36</v>
          </cell>
        </row>
        <row r="9">
          <cell r="N9">
            <v>14.112499999999997</v>
          </cell>
        </row>
        <row r="10">
          <cell r="N10">
            <v>8.1</v>
          </cell>
        </row>
        <row r="11">
          <cell r="N11">
            <v>4.5249999999999995</v>
          </cell>
        </row>
        <row r="12">
          <cell r="N12">
            <v>7.2999999999999989</v>
          </cell>
        </row>
        <row r="13">
          <cell r="N13">
            <v>3.8875000000000006</v>
          </cell>
        </row>
        <row r="14">
          <cell r="N14">
            <v>1.8200000000000003</v>
          </cell>
        </row>
        <row r="15">
          <cell r="N15">
            <v>5.7900000000000009</v>
          </cell>
        </row>
        <row r="16">
          <cell r="N16">
            <v>8.6875</v>
          </cell>
        </row>
        <row r="17">
          <cell r="N17">
            <v>4.4000000000000004</v>
          </cell>
        </row>
        <row r="18">
          <cell r="N18">
            <v>11.799999999999999</v>
          </cell>
        </row>
        <row r="19">
          <cell r="N19">
            <v>3.35</v>
          </cell>
        </row>
        <row r="20">
          <cell r="N20">
            <v>2.7875000000000001</v>
          </cell>
        </row>
        <row r="21">
          <cell r="N21">
            <v>6.4375</v>
          </cell>
        </row>
        <row r="22">
          <cell r="N22">
            <v>6.4</v>
          </cell>
        </row>
        <row r="23">
          <cell r="N23">
            <v>7.9</v>
          </cell>
        </row>
        <row r="24">
          <cell r="N24">
            <v>6.6875</v>
          </cell>
        </row>
        <row r="25">
          <cell r="N25">
            <v>6.8875000000000002</v>
          </cell>
        </row>
        <row r="26">
          <cell r="N26">
            <v>4.3624999999999998</v>
          </cell>
        </row>
        <row r="27">
          <cell r="N27">
            <v>6.6099999999999994</v>
          </cell>
        </row>
        <row r="28">
          <cell r="N28">
            <v>2.39</v>
          </cell>
        </row>
        <row r="29">
          <cell r="N29">
            <v>3.3500000000000005</v>
          </cell>
        </row>
      </sheetData>
      <sheetData sheetId="19">
        <row r="2">
          <cell r="B2">
            <v>18.7</v>
          </cell>
          <cell r="L2">
            <v>17.3</v>
          </cell>
        </row>
        <row r="3">
          <cell r="L3">
            <v>15.6</v>
          </cell>
        </row>
        <row r="4">
          <cell r="L4">
            <v>10</v>
          </cell>
        </row>
        <row r="5">
          <cell r="L5">
            <v>8.5</v>
          </cell>
        </row>
        <row r="6">
          <cell r="L6">
            <v>15.6</v>
          </cell>
        </row>
        <row r="7">
          <cell r="L7">
            <v>14.5</v>
          </cell>
        </row>
        <row r="8">
          <cell r="L8">
            <v>18.3</v>
          </cell>
        </row>
        <row r="9">
          <cell r="L9">
            <v>10.4</v>
          </cell>
        </row>
        <row r="10">
          <cell r="L10">
            <v>12</v>
          </cell>
        </row>
        <row r="11">
          <cell r="L11">
            <v>17.7</v>
          </cell>
        </row>
        <row r="12">
          <cell r="L12">
            <v>19.899999999999999</v>
          </cell>
        </row>
        <row r="13">
          <cell r="L13">
            <v>16.2</v>
          </cell>
        </row>
        <row r="14">
          <cell r="L14">
            <v>24.9</v>
          </cell>
        </row>
        <row r="15">
          <cell r="L15">
            <v>7.9</v>
          </cell>
        </row>
        <row r="16">
          <cell r="L16">
            <v>13.4</v>
          </cell>
        </row>
        <row r="17">
          <cell r="L17">
            <v>19.7</v>
          </cell>
        </row>
        <row r="18">
          <cell r="L18">
            <v>13.3</v>
          </cell>
        </row>
        <row r="19">
          <cell r="L19">
            <v>26.2</v>
          </cell>
        </row>
        <row r="20">
          <cell r="L20">
            <v>25.1</v>
          </cell>
        </row>
        <row r="21">
          <cell r="L21">
            <v>13</v>
          </cell>
        </row>
        <row r="22">
          <cell r="L22">
            <v>23.1</v>
          </cell>
        </row>
        <row r="23">
          <cell r="L23">
            <v>20.3</v>
          </cell>
        </row>
        <row r="24">
          <cell r="L24">
            <v>12.1</v>
          </cell>
        </row>
        <row r="25">
          <cell r="L25">
            <v>13.4</v>
          </cell>
        </row>
        <row r="26">
          <cell r="L26">
            <v>17.100000000000001</v>
          </cell>
        </row>
        <row r="27">
          <cell r="L27">
            <v>12.2</v>
          </cell>
        </row>
        <row r="28">
          <cell r="L28">
            <v>17</v>
          </cell>
        </row>
        <row r="29">
          <cell r="L29">
            <v>16.2</v>
          </cell>
        </row>
      </sheetData>
      <sheetData sheetId="20">
        <row r="2">
          <cell r="B2">
            <v>24.8</v>
          </cell>
          <cell r="L2">
            <v>20.399999999999999</v>
          </cell>
        </row>
        <row r="3">
          <cell r="L3">
            <v>12.5</v>
          </cell>
        </row>
        <row r="4">
          <cell r="L4">
            <v>19.399999999999999</v>
          </cell>
        </row>
        <row r="5">
          <cell r="L5">
            <v>10.1</v>
          </cell>
        </row>
        <row r="6">
          <cell r="L6">
            <v>16.399999999999999</v>
          </cell>
        </row>
        <row r="7">
          <cell r="L7">
            <v>15.6</v>
          </cell>
        </row>
        <row r="8">
          <cell r="L8">
            <v>22.9</v>
          </cell>
        </row>
        <row r="9">
          <cell r="L9">
            <v>26.5</v>
          </cell>
        </row>
        <row r="10">
          <cell r="L10">
            <v>31.5</v>
          </cell>
        </row>
        <row r="11">
          <cell r="L11">
            <v>10.8</v>
          </cell>
        </row>
        <row r="12">
          <cell r="L12">
            <v>12</v>
          </cell>
        </row>
        <row r="13">
          <cell r="L13">
            <v>8.5</v>
          </cell>
        </row>
        <row r="14">
          <cell r="L14">
            <v>9.6999999999999993</v>
          </cell>
        </row>
        <row r="15">
          <cell r="L15">
            <v>22.2</v>
          </cell>
        </row>
        <row r="16">
          <cell r="L16">
            <v>15.7</v>
          </cell>
        </row>
        <row r="17">
          <cell r="L17">
            <v>25.8</v>
          </cell>
        </row>
        <row r="18">
          <cell r="L18">
            <v>20.2</v>
          </cell>
        </row>
        <row r="19">
          <cell r="L19">
            <v>14</v>
          </cell>
        </row>
        <row r="20">
          <cell r="L20">
            <v>15.9</v>
          </cell>
        </row>
        <row r="21">
          <cell r="L21">
            <v>17.7</v>
          </cell>
        </row>
        <row r="22">
          <cell r="L22">
            <v>14.8</v>
          </cell>
        </row>
        <row r="23">
          <cell r="L23">
            <v>26.5</v>
          </cell>
        </row>
        <row r="24">
          <cell r="L24">
            <v>13.3</v>
          </cell>
        </row>
        <row r="25">
          <cell r="L25">
            <v>12.8</v>
          </cell>
        </row>
        <row r="26">
          <cell r="L26">
            <v>22.7</v>
          </cell>
        </row>
        <row r="27">
          <cell r="L27">
            <v>12.5</v>
          </cell>
        </row>
        <row r="28">
          <cell r="L28">
            <v>8.6</v>
          </cell>
        </row>
        <row r="29">
          <cell r="L29">
            <v>8.4</v>
          </cell>
        </row>
      </sheetData>
      <sheetData sheetId="21">
        <row r="2">
          <cell r="B2">
            <v>2</v>
          </cell>
          <cell r="N2">
            <v>1.4</v>
          </cell>
        </row>
        <row r="3">
          <cell r="N3">
            <v>5.7</v>
          </cell>
        </row>
        <row r="4">
          <cell r="N4">
            <v>-4.5999999999999996</v>
          </cell>
        </row>
        <row r="5">
          <cell r="L5">
            <v>-4</v>
          </cell>
        </row>
        <row r="6">
          <cell r="N6">
            <v>30.7</v>
          </cell>
        </row>
        <row r="7">
          <cell r="L7">
            <v>-3</v>
          </cell>
        </row>
        <row r="8">
          <cell r="N8">
            <v>8.1999999999999993</v>
          </cell>
        </row>
        <row r="9">
          <cell r="N9">
            <v>-5.7777777777777777</v>
          </cell>
        </row>
        <row r="10">
          <cell r="L10">
            <v>4</v>
          </cell>
        </row>
        <row r="11">
          <cell r="L11">
            <v>-3</v>
          </cell>
        </row>
        <row r="12">
          <cell r="N12">
            <v>1.5</v>
          </cell>
        </row>
        <row r="13">
          <cell r="N13">
            <v>0</v>
          </cell>
        </row>
        <row r="14">
          <cell r="L14">
            <v>3</v>
          </cell>
        </row>
        <row r="15">
          <cell r="N15">
            <v>3</v>
          </cell>
        </row>
        <row r="16">
          <cell r="N16">
            <v>4</v>
          </cell>
        </row>
        <row r="17">
          <cell r="N17">
            <v>4.4000000000000004</v>
          </cell>
        </row>
        <row r="18">
          <cell r="N18">
            <v>1.8</v>
          </cell>
        </row>
        <row r="19">
          <cell r="N19">
            <v>35</v>
          </cell>
        </row>
        <row r="20">
          <cell r="N20">
            <v>-1.6</v>
          </cell>
        </row>
        <row r="21">
          <cell r="N21">
            <v>5.333333333333333</v>
          </cell>
        </row>
        <row r="22">
          <cell r="L22">
            <v>6</v>
          </cell>
        </row>
        <row r="23">
          <cell r="L23">
            <v>-2</v>
          </cell>
        </row>
        <row r="24">
          <cell r="L24">
            <v>-7</v>
          </cell>
        </row>
        <row r="25">
          <cell r="L25">
            <v>1</v>
          </cell>
        </row>
        <row r="26">
          <cell r="L26">
            <v>1</v>
          </cell>
        </row>
        <row r="27">
          <cell r="L27">
            <v>-2</v>
          </cell>
        </row>
        <row r="28">
          <cell r="L28">
            <v>-0.54545454545454541</v>
          </cell>
        </row>
        <row r="29">
          <cell r="N29">
            <v>-0.8</v>
          </cell>
        </row>
      </sheetData>
      <sheetData sheetId="22">
        <row r="2">
          <cell r="B2">
            <v>597</v>
          </cell>
          <cell r="L2">
            <v>564</v>
          </cell>
        </row>
        <row r="3">
          <cell r="L3">
            <v>420</v>
          </cell>
        </row>
        <row r="4">
          <cell r="L4">
            <v>404</v>
          </cell>
        </row>
        <row r="5">
          <cell r="L5">
            <v>403</v>
          </cell>
        </row>
        <row r="6">
          <cell r="L6">
            <v>640</v>
          </cell>
        </row>
        <row r="7">
          <cell r="L7">
            <v>339</v>
          </cell>
        </row>
        <row r="8">
          <cell r="L8">
            <v>777</v>
          </cell>
        </row>
        <row r="9">
          <cell r="L9">
            <v>376</v>
          </cell>
        </row>
        <row r="10">
          <cell r="L10">
            <v>504</v>
          </cell>
        </row>
        <row r="11">
          <cell r="L11">
            <v>511</v>
          </cell>
        </row>
        <row r="12">
          <cell r="L12">
            <v>498</v>
          </cell>
        </row>
        <row r="13">
          <cell r="L13">
            <v>443</v>
          </cell>
        </row>
        <row r="14">
          <cell r="L14">
            <v>520</v>
          </cell>
        </row>
        <row r="15">
          <cell r="M15">
            <v>624</v>
          </cell>
        </row>
        <row r="16">
          <cell r="L16">
            <v>444</v>
          </cell>
        </row>
        <row r="17">
          <cell r="L17">
            <v>614</v>
          </cell>
        </row>
        <row r="18">
          <cell r="L18">
            <v>410</v>
          </cell>
        </row>
        <row r="19">
          <cell r="L19">
            <v>621</v>
          </cell>
        </row>
        <row r="20">
          <cell r="L20">
            <v>627</v>
          </cell>
        </row>
        <row r="21">
          <cell r="L21">
            <v>307</v>
          </cell>
        </row>
        <row r="22">
          <cell r="L22">
            <v>474</v>
          </cell>
        </row>
        <row r="23">
          <cell r="L23">
            <v>261</v>
          </cell>
        </row>
        <row r="24">
          <cell r="L24">
            <v>348</v>
          </cell>
        </row>
        <row r="25">
          <cell r="L25">
            <v>466</v>
          </cell>
        </row>
        <row r="26">
          <cell r="L26">
            <v>443</v>
          </cell>
        </row>
        <row r="27">
          <cell r="L27">
            <v>379</v>
          </cell>
        </row>
        <row r="28">
          <cell r="L28">
            <v>483</v>
          </cell>
        </row>
        <row r="29">
          <cell r="L29">
            <v>497</v>
          </cell>
        </row>
      </sheetData>
      <sheetData sheetId="23">
        <row r="2">
          <cell r="B2">
            <v>25.4</v>
          </cell>
          <cell r="L2">
            <v>33.5</v>
          </cell>
        </row>
        <row r="3">
          <cell r="L3">
            <v>8.6999999999999993</v>
          </cell>
        </row>
        <row r="4">
          <cell r="L4">
            <v>18.8</v>
          </cell>
        </row>
        <row r="5">
          <cell r="L5">
            <v>28.3</v>
          </cell>
        </row>
        <row r="6">
          <cell r="L6">
            <v>9.3000000000000007</v>
          </cell>
        </row>
        <row r="7">
          <cell r="L7">
            <v>14.9</v>
          </cell>
        </row>
        <row r="8">
          <cell r="L8">
            <v>32.200000000000003</v>
          </cell>
        </row>
        <row r="9">
          <cell r="L9">
            <v>28.8</v>
          </cell>
        </row>
        <row r="10">
          <cell r="L10">
            <v>38.700000000000003</v>
          </cell>
        </row>
        <row r="11">
          <cell r="L11">
            <v>16</v>
          </cell>
        </row>
        <row r="12">
          <cell r="L12">
            <v>15.2</v>
          </cell>
        </row>
        <row r="13">
          <cell r="L13">
            <v>17.3</v>
          </cell>
        </row>
        <row r="14">
          <cell r="L14">
            <v>6</v>
          </cell>
        </row>
        <row r="15">
          <cell r="L15">
            <v>9.5</v>
          </cell>
        </row>
        <row r="16">
          <cell r="L16">
            <v>25.6</v>
          </cell>
        </row>
        <row r="17">
          <cell r="L17">
            <v>5.4</v>
          </cell>
        </row>
        <row r="18">
          <cell r="L18">
            <v>37.200000000000003</v>
          </cell>
        </row>
        <row r="19">
          <cell r="L19">
            <v>6</v>
          </cell>
        </row>
        <row r="20">
          <cell r="L20">
            <v>14.8</v>
          </cell>
        </row>
        <row r="21">
          <cell r="L21">
            <v>11.3</v>
          </cell>
        </row>
        <row r="22">
          <cell r="L22">
            <v>28.5</v>
          </cell>
        </row>
        <row r="23">
          <cell r="L23">
            <v>25</v>
          </cell>
        </row>
        <row r="24">
          <cell r="L24">
            <v>12</v>
          </cell>
        </row>
        <row r="25">
          <cell r="L25">
            <v>21.3</v>
          </cell>
        </row>
        <row r="26">
          <cell r="L26">
            <v>53.8</v>
          </cell>
        </row>
        <row r="27">
          <cell r="L27">
            <v>14.2</v>
          </cell>
        </row>
        <row r="28">
          <cell r="L28">
            <v>9.3000000000000007</v>
          </cell>
        </row>
        <row r="29">
          <cell r="L29">
            <v>17.399999999999999</v>
          </cell>
        </row>
      </sheetData>
      <sheetData sheetId="24">
        <row r="2">
          <cell r="B2">
            <v>13</v>
          </cell>
          <cell r="L2">
            <v>31.3</v>
          </cell>
        </row>
        <row r="3">
          <cell r="L3">
            <v>13.1</v>
          </cell>
        </row>
        <row r="4">
          <cell r="L4">
            <v>38.9</v>
          </cell>
        </row>
        <row r="5">
          <cell r="L5">
            <v>37.9</v>
          </cell>
        </row>
        <row r="6">
          <cell r="L6">
            <v>261.7</v>
          </cell>
        </row>
        <row r="7">
          <cell r="L7">
            <v>9.1</v>
          </cell>
        </row>
        <row r="8">
          <cell r="L8">
            <v>5.0999999999999996</v>
          </cell>
        </row>
        <row r="9">
          <cell r="L9">
            <v>11.7</v>
          </cell>
        </row>
        <row r="10">
          <cell r="L10">
            <v>69</v>
          </cell>
        </row>
        <row r="11">
          <cell r="L11">
            <v>165</v>
          </cell>
        </row>
        <row r="12">
          <cell r="L12">
            <v>13</v>
          </cell>
        </row>
        <row r="13">
          <cell r="L13">
            <v>131.80000000000001</v>
          </cell>
        </row>
        <row r="14">
          <cell r="L14">
            <v>0.5</v>
          </cell>
        </row>
        <row r="15">
          <cell r="L15">
            <v>13.9</v>
          </cell>
        </row>
        <row r="16">
          <cell r="L16">
            <v>13.2</v>
          </cell>
        </row>
        <row r="17">
          <cell r="L17">
            <v>1.9</v>
          </cell>
        </row>
        <row r="18">
          <cell r="L18">
            <v>27.7</v>
          </cell>
        </row>
        <row r="19">
          <cell r="L19">
            <v>0.1</v>
          </cell>
        </row>
        <row r="20">
          <cell r="L20">
            <v>27.5</v>
          </cell>
        </row>
        <row r="21">
          <cell r="L21">
            <v>58.6</v>
          </cell>
        </row>
        <row r="22">
          <cell r="L22">
            <v>74.2</v>
          </cell>
        </row>
        <row r="23">
          <cell r="L23">
            <v>28.8</v>
          </cell>
        </row>
        <row r="24">
          <cell r="L24">
            <v>38.799999999999997</v>
          </cell>
        </row>
        <row r="25">
          <cell r="L25">
            <v>6.6</v>
          </cell>
        </row>
        <row r="26">
          <cell r="L26">
            <v>11.4</v>
          </cell>
        </row>
        <row r="27">
          <cell r="L27">
            <v>89.9</v>
          </cell>
        </row>
        <row r="28">
          <cell r="L28">
            <v>116</v>
          </cell>
        </row>
        <row r="29">
          <cell r="L29">
            <v>107.4</v>
          </cell>
        </row>
      </sheetData>
      <sheetData sheetId="25">
        <row r="2">
          <cell r="B2">
            <v>16.7</v>
          </cell>
          <cell r="L2">
            <v>21.25</v>
          </cell>
        </row>
        <row r="3">
          <cell r="L3">
            <v>5.8</v>
          </cell>
        </row>
        <row r="4">
          <cell r="L4">
            <v>3.2</v>
          </cell>
        </row>
        <row r="5">
          <cell r="L5">
            <v>6.05</v>
          </cell>
        </row>
        <row r="6">
          <cell r="L6">
            <v>4.9400000000000004</v>
          </cell>
        </row>
        <row r="7">
          <cell r="L7">
            <v>14</v>
          </cell>
        </row>
        <row r="8">
          <cell r="L8">
            <v>7.67</v>
          </cell>
        </row>
        <row r="9">
          <cell r="L9">
            <v>18.02</v>
          </cell>
        </row>
        <row r="10">
          <cell r="L10">
            <v>10.47</v>
          </cell>
        </row>
        <row r="11">
          <cell r="L11">
            <v>5.29</v>
          </cell>
        </row>
        <row r="12">
          <cell r="L12">
            <v>6.5</v>
          </cell>
        </row>
        <row r="13">
          <cell r="L13">
            <v>8.48</v>
          </cell>
        </row>
        <row r="14">
          <cell r="L14">
            <v>2.91</v>
          </cell>
        </row>
        <row r="15">
          <cell r="L15">
            <v>1.72</v>
          </cell>
        </row>
        <row r="16">
          <cell r="L16">
            <v>7.5</v>
          </cell>
        </row>
        <row r="17">
          <cell r="L17">
            <v>3.27</v>
          </cell>
        </row>
        <row r="18">
          <cell r="L18">
            <v>13.42</v>
          </cell>
        </row>
        <row r="19">
          <cell r="L19">
            <v>0.21</v>
          </cell>
        </row>
        <row r="20">
          <cell r="L20">
            <v>6.82</v>
          </cell>
        </row>
        <row r="21">
          <cell r="L21">
            <v>3.72</v>
          </cell>
        </row>
        <row r="22">
          <cell r="L22">
            <v>6.75</v>
          </cell>
        </row>
        <row r="23">
          <cell r="L23">
            <v>1.67</v>
          </cell>
        </row>
        <row r="24">
          <cell r="L24">
            <v>9.75</v>
          </cell>
        </row>
        <row r="25">
          <cell r="L25">
            <v>9.1199999999999992</v>
          </cell>
        </row>
        <row r="26">
          <cell r="L26">
            <v>18.3</v>
          </cell>
        </row>
        <row r="27">
          <cell r="L27">
            <v>3.48</v>
          </cell>
        </row>
        <row r="28">
          <cell r="L28">
            <v>2.82</v>
          </cell>
        </row>
      </sheetData>
      <sheetData sheetId="26">
        <row r="2">
          <cell r="B2">
            <v>2214</v>
          </cell>
        </row>
      </sheetData>
      <sheetData sheetId="27">
        <row r="2">
          <cell r="B2">
            <v>0.33</v>
          </cell>
        </row>
      </sheetData>
      <sheetData sheetId="28">
        <row r="2">
          <cell r="B2">
            <v>2.4300000000000002</v>
          </cell>
          <cell r="L2">
            <v>2.37</v>
          </cell>
        </row>
        <row r="3">
          <cell r="L3">
            <v>2.2200000000000002</v>
          </cell>
        </row>
        <row r="4">
          <cell r="L4">
            <v>2.77</v>
          </cell>
        </row>
        <row r="5">
          <cell r="L5">
            <v>3.51</v>
          </cell>
        </row>
        <row r="6">
          <cell r="L6">
            <v>2.96</v>
          </cell>
        </row>
        <row r="7">
          <cell r="L7">
            <v>2.11</v>
          </cell>
        </row>
        <row r="8">
          <cell r="L8">
            <v>3.99</v>
          </cell>
        </row>
        <row r="9">
          <cell r="L9">
            <v>3.06</v>
          </cell>
        </row>
        <row r="10">
          <cell r="L10">
            <v>3.11</v>
          </cell>
        </row>
        <row r="11">
          <cell r="L11">
            <v>2.23</v>
          </cell>
        </row>
        <row r="12">
          <cell r="L12">
            <v>3.82</v>
          </cell>
        </row>
        <row r="13">
          <cell r="L13">
            <v>1.85</v>
          </cell>
        </row>
        <row r="14">
          <cell r="L14">
            <v>3.37</v>
          </cell>
        </row>
        <row r="15">
          <cell r="L15">
            <v>1.84</v>
          </cell>
        </row>
        <row r="16">
          <cell r="L16">
            <v>1.93</v>
          </cell>
        </row>
        <row r="17">
          <cell r="L17">
            <v>1.75</v>
          </cell>
        </row>
        <row r="18">
          <cell r="L18">
            <v>3.65</v>
          </cell>
        </row>
        <row r="19">
          <cell r="L19">
            <v>2.79</v>
          </cell>
        </row>
        <row r="20">
          <cell r="L20">
            <v>1.86</v>
          </cell>
        </row>
        <row r="21">
          <cell r="L21">
            <v>2.72</v>
          </cell>
        </row>
        <row r="22">
          <cell r="L22">
            <v>2.59</v>
          </cell>
        </row>
        <row r="23">
          <cell r="L23">
            <v>2.33</v>
          </cell>
        </row>
        <row r="24">
          <cell r="L24">
            <v>1.81</v>
          </cell>
        </row>
        <row r="25">
          <cell r="L25">
            <v>3.87</v>
          </cell>
        </row>
        <row r="26">
          <cell r="L26">
            <v>2.2200000000000002</v>
          </cell>
        </row>
        <row r="27">
          <cell r="L27">
            <v>2.76</v>
          </cell>
        </row>
        <row r="28">
          <cell r="L28">
            <v>2.4300000000000002</v>
          </cell>
        </row>
        <row r="29">
          <cell r="L29">
            <v>3.5</v>
          </cell>
        </row>
      </sheetData>
      <sheetData sheetId="29">
        <row r="2">
          <cell r="B2">
            <v>127</v>
          </cell>
          <cell r="H2">
            <v>109</v>
          </cell>
        </row>
        <row r="3">
          <cell r="H3">
            <v>82</v>
          </cell>
        </row>
        <row r="4">
          <cell r="H4">
            <v>29</v>
          </cell>
        </row>
        <row r="5">
          <cell r="H5">
            <v>80</v>
          </cell>
        </row>
        <row r="6">
          <cell r="H6">
            <v>56</v>
          </cell>
        </row>
        <row r="7">
          <cell r="H7">
            <v>80</v>
          </cell>
        </row>
        <row r="8">
          <cell r="H8">
            <v>129</v>
          </cell>
        </row>
        <row r="9">
          <cell r="H9">
            <v>65</v>
          </cell>
        </row>
        <row r="10">
          <cell r="H10">
            <v>133</v>
          </cell>
        </row>
        <row r="11">
          <cell r="H11">
            <v>106</v>
          </cell>
        </row>
        <row r="12">
          <cell r="H12">
            <v>78</v>
          </cell>
        </row>
        <row r="13">
          <cell r="H13">
            <v>99</v>
          </cell>
        </row>
        <row r="14">
          <cell r="H14">
            <v>92</v>
          </cell>
        </row>
        <row r="15">
          <cell r="H15">
            <v>95</v>
          </cell>
        </row>
        <row r="16">
          <cell r="H16">
            <v>82</v>
          </cell>
        </row>
        <row r="17">
          <cell r="H17">
            <v>140</v>
          </cell>
        </row>
        <row r="18">
          <cell r="H18">
            <v>86</v>
          </cell>
        </row>
        <row r="19">
          <cell r="H19">
            <v>65</v>
          </cell>
        </row>
        <row r="20">
          <cell r="H20">
            <v>135</v>
          </cell>
        </row>
        <row r="21">
          <cell r="H21">
            <v>56</v>
          </cell>
        </row>
        <row r="22">
          <cell r="H22">
            <v>96</v>
          </cell>
        </row>
        <row r="23">
          <cell r="H23">
            <v>67</v>
          </cell>
        </row>
        <row r="24">
          <cell r="H24">
            <v>79</v>
          </cell>
        </row>
        <row r="25">
          <cell r="H25">
            <v>102</v>
          </cell>
        </row>
        <row r="26">
          <cell r="H26">
            <v>128</v>
          </cell>
        </row>
        <row r="27">
          <cell r="H27">
            <v>61</v>
          </cell>
        </row>
        <row r="28">
          <cell r="H28">
            <v>113</v>
          </cell>
        </row>
        <row r="29">
          <cell r="H29">
            <v>110</v>
          </cell>
        </row>
      </sheetData>
      <sheetData sheetId="30">
        <row r="2">
          <cell r="B2">
            <v>5.93</v>
          </cell>
        </row>
      </sheetData>
      <sheetData sheetId="31">
        <row r="2">
          <cell r="B2">
            <v>0.12</v>
          </cell>
          <cell r="L2">
            <v>0.14000000000000001</v>
          </cell>
        </row>
        <row r="3">
          <cell r="L3">
            <v>0.24</v>
          </cell>
        </row>
        <row r="4">
          <cell r="L4">
            <v>0.17</v>
          </cell>
        </row>
        <row r="5">
          <cell r="L5">
            <v>0.18</v>
          </cell>
        </row>
        <row r="6">
          <cell r="L6">
            <v>0.06</v>
          </cell>
        </row>
        <row r="7">
          <cell r="L7">
            <v>0.3</v>
          </cell>
        </row>
        <row r="8">
          <cell r="L8">
            <v>0.06</v>
          </cell>
        </row>
        <row r="9">
          <cell r="L9">
            <v>0.15</v>
          </cell>
        </row>
        <row r="10">
          <cell r="L10">
            <v>0.22</v>
          </cell>
        </row>
        <row r="11">
          <cell r="L11">
            <v>0.28999999999999998</v>
          </cell>
        </row>
        <row r="12">
          <cell r="L12">
            <v>0.25</v>
          </cell>
        </row>
        <row r="13">
          <cell r="L13">
            <v>0.22</v>
          </cell>
        </row>
        <row r="14">
          <cell r="L14">
            <v>0.23</v>
          </cell>
        </row>
        <row r="15">
          <cell r="L15">
            <v>0.05</v>
          </cell>
        </row>
        <row r="16">
          <cell r="L16">
            <v>0.22</v>
          </cell>
        </row>
        <row r="17">
          <cell r="L17">
            <v>0.37</v>
          </cell>
        </row>
        <row r="18">
          <cell r="L18">
            <v>0.14000000000000001</v>
          </cell>
        </row>
        <row r="19">
          <cell r="L19">
            <v>0.01</v>
          </cell>
        </row>
        <row r="20">
          <cell r="L20">
            <v>0.4</v>
          </cell>
        </row>
        <row r="21">
          <cell r="L21">
            <v>0.02</v>
          </cell>
        </row>
        <row r="22">
          <cell r="L22">
            <v>7.0000000000000007E-2</v>
          </cell>
        </row>
        <row r="23">
          <cell r="L23">
            <v>0.16</v>
          </cell>
        </row>
        <row r="24">
          <cell r="L24">
            <v>0.17</v>
          </cell>
        </row>
        <row r="25">
          <cell r="L25">
            <v>0.27</v>
          </cell>
        </row>
        <row r="26">
          <cell r="L26">
            <v>0.11</v>
          </cell>
        </row>
        <row r="27">
          <cell r="L27">
            <v>0.16</v>
          </cell>
        </row>
        <row r="28">
          <cell r="L28">
            <v>0.11</v>
          </cell>
        </row>
        <row r="29">
          <cell r="L29">
            <v>0.17</v>
          </cell>
        </row>
      </sheetData>
      <sheetData sheetId="32">
        <row r="2">
          <cell r="B2">
            <v>9.8000000000000007</v>
          </cell>
          <cell r="L2">
            <v>11.2</v>
          </cell>
        </row>
        <row r="3">
          <cell r="L3">
            <v>20.100000000000001</v>
          </cell>
        </row>
        <row r="4">
          <cell r="L4">
            <v>17.2</v>
          </cell>
        </row>
        <row r="5">
          <cell r="L5">
            <v>31.8</v>
          </cell>
        </row>
        <row r="6">
          <cell r="L6">
            <v>29.1</v>
          </cell>
        </row>
        <row r="7">
          <cell r="L7">
            <v>10.5</v>
          </cell>
        </row>
        <row r="8">
          <cell r="L8">
            <v>12</v>
          </cell>
        </row>
        <row r="9">
          <cell r="L9">
            <v>13.4</v>
          </cell>
        </row>
        <row r="10">
          <cell r="L10">
            <v>20.100000000000001</v>
          </cell>
        </row>
        <row r="11">
          <cell r="L11">
            <v>24.6</v>
          </cell>
        </row>
        <row r="12">
          <cell r="L12">
            <v>47.3</v>
          </cell>
        </row>
        <row r="13">
          <cell r="L13">
            <v>44.4</v>
          </cell>
        </row>
        <row r="14">
          <cell r="L14">
            <v>10.8</v>
          </cell>
        </row>
        <row r="15">
          <cell r="L15">
            <v>16.8</v>
          </cell>
        </row>
        <row r="16">
          <cell r="L16">
            <v>14.5</v>
          </cell>
        </row>
        <row r="17">
          <cell r="L17">
            <v>19.100000000000001</v>
          </cell>
        </row>
        <row r="18">
          <cell r="L18">
            <v>17.3</v>
          </cell>
        </row>
        <row r="19">
          <cell r="L19">
            <v>11.9</v>
          </cell>
        </row>
        <row r="20">
          <cell r="L20">
            <v>7.1</v>
          </cell>
        </row>
        <row r="21">
          <cell r="L21">
            <v>17.7</v>
          </cell>
        </row>
        <row r="22">
          <cell r="L22">
            <v>28.2</v>
          </cell>
        </row>
        <row r="23">
          <cell r="L23">
            <v>20.6</v>
          </cell>
        </row>
        <row r="24">
          <cell r="L24">
            <v>22.2</v>
          </cell>
        </row>
        <row r="25">
          <cell r="L25">
            <v>15.2</v>
          </cell>
        </row>
        <row r="26">
          <cell r="L26">
            <v>18.899999999999999</v>
          </cell>
        </row>
        <row r="27">
          <cell r="L27">
            <v>12.9</v>
          </cell>
        </row>
        <row r="28">
          <cell r="L28">
            <v>13</v>
          </cell>
        </row>
        <row r="29">
          <cell r="L29">
            <v>37.799999999999997</v>
          </cell>
        </row>
      </sheetData>
      <sheetData sheetId="33">
        <row r="2">
          <cell r="B2">
            <v>17.8</v>
          </cell>
          <cell r="L2">
            <v>18</v>
          </cell>
        </row>
        <row r="3">
          <cell r="L3">
            <v>20.7</v>
          </cell>
        </row>
        <row r="4">
          <cell r="L4">
            <v>40.4</v>
          </cell>
        </row>
        <row r="5">
          <cell r="L5">
            <v>27.9</v>
          </cell>
        </row>
        <row r="6">
          <cell r="L6">
            <v>27.7</v>
          </cell>
        </row>
        <row r="7">
          <cell r="L7">
            <v>13.3</v>
          </cell>
        </row>
        <row r="8">
          <cell r="L8">
            <v>16.8</v>
          </cell>
        </row>
        <row r="9">
          <cell r="L9">
            <v>24.4</v>
          </cell>
        </row>
        <row r="10">
          <cell r="L10">
            <v>16.600000000000001</v>
          </cell>
        </row>
        <row r="11">
          <cell r="L11">
            <v>18.2</v>
          </cell>
        </row>
        <row r="12">
          <cell r="L12">
            <v>35.6</v>
          </cell>
        </row>
        <row r="13">
          <cell r="L13">
            <v>27.9</v>
          </cell>
        </row>
        <row r="14">
          <cell r="L14">
            <v>16.7</v>
          </cell>
        </row>
        <row r="15">
          <cell r="L15">
            <v>24.2</v>
          </cell>
        </row>
        <row r="16">
          <cell r="L16">
            <v>30.1</v>
          </cell>
        </row>
        <row r="17">
          <cell r="L17">
            <v>19.8</v>
          </cell>
        </row>
        <row r="18">
          <cell r="L18">
            <v>28.5</v>
          </cell>
        </row>
        <row r="19">
          <cell r="L19">
            <v>20.100000000000001</v>
          </cell>
        </row>
        <row r="20">
          <cell r="L20">
            <v>19.7</v>
          </cell>
        </row>
        <row r="21">
          <cell r="L21">
            <v>21.9</v>
          </cell>
        </row>
        <row r="22">
          <cell r="L22">
            <v>25.1</v>
          </cell>
        </row>
        <row r="23">
          <cell r="L23">
            <v>38.799999999999997</v>
          </cell>
        </row>
        <row r="24">
          <cell r="L24">
            <v>18.100000000000001</v>
          </cell>
        </row>
        <row r="25">
          <cell r="L25">
            <v>18.399999999999999</v>
          </cell>
        </row>
        <row r="26">
          <cell r="L26">
            <v>18.3</v>
          </cell>
        </row>
        <row r="27">
          <cell r="L27">
            <v>26.3</v>
          </cell>
        </row>
        <row r="28">
          <cell r="L28">
            <v>22.2</v>
          </cell>
        </row>
        <row r="29">
          <cell r="L29">
            <v>30</v>
          </cell>
        </row>
      </sheetData>
      <sheetData sheetId="34">
        <row r="2">
          <cell r="B2" t="str">
            <v>:</v>
          </cell>
          <cell r="L2">
            <v>143.83472233911974</v>
          </cell>
        </row>
        <row r="3">
          <cell r="N3">
            <v>84.86</v>
          </cell>
        </row>
        <row r="4">
          <cell r="N4">
            <v>33.18</v>
          </cell>
        </row>
        <row r="5">
          <cell r="L5">
            <v>48.9</v>
          </cell>
        </row>
        <row r="6">
          <cell r="L6">
            <v>144.90352633826882</v>
          </cell>
        </row>
        <row r="7">
          <cell r="N7">
            <v>106.25</v>
          </cell>
        </row>
        <row r="8">
          <cell r="N8">
            <v>68.575000000000003</v>
          </cell>
        </row>
        <row r="9">
          <cell r="N9">
            <v>28.25</v>
          </cell>
        </row>
        <row r="10">
          <cell r="L10">
            <v>132.69999999999999</v>
          </cell>
        </row>
        <row r="11">
          <cell r="N11">
            <v>434.97499999999997</v>
          </cell>
        </row>
        <row r="12">
          <cell r="L12">
            <v>145.53229055046864</v>
          </cell>
        </row>
        <row r="13">
          <cell r="N13">
            <v>259.75</v>
          </cell>
        </row>
        <row r="14">
          <cell r="N14">
            <v>130.75</v>
          </cell>
        </row>
        <row r="15">
          <cell r="N15">
            <v>21.266666666666666</v>
          </cell>
        </row>
        <row r="16">
          <cell r="N16">
            <v>36.933333333333337</v>
          </cell>
        </row>
        <row r="17">
          <cell r="N17">
            <v>9.64</v>
          </cell>
        </row>
        <row r="18">
          <cell r="N18">
            <v>27.9</v>
          </cell>
        </row>
        <row r="19">
          <cell r="L19">
            <v>143.91419305977459</v>
          </cell>
        </row>
        <row r="20">
          <cell r="N20">
            <v>410.24285714285713</v>
          </cell>
        </row>
        <row r="21">
          <cell r="N21">
            <v>442.83333333333331</v>
          </cell>
        </row>
        <row r="22">
          <cell r="N22">
            <v>95.699999999999989</v>
          </cell>
        </row>
        <row r="23">
          <cell r="N23">
            <v>198.31999999999996</v>
          </cell>
        </row>
        <row r="24">
          <cell r="L24">
            <v>144.01113543840199</v>
          </cell>
        </row>
        <row r="25">
          <cell r="N25">
            <v>23.599999999999998</v>
          </cell>
        </row>
        <row r="26">
          <cell r="N26">
            <v>71.7</v>
          </cell>
        </row>
        <row r="27">
          <cell r="L27">
            <v>144.12425003756678</v>
          </cell>
        </row>
        <row r="28">
          <cell r="N28">
            <v>325.20000000000005</v>
          </cell>
        </row>
        <row r="29">
          <cell r="L29">
            <v>144.2523062613476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5"/>
  <sheetViews>
    <sheetView zoomScale="73" zoomScaleNormal="73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AD34" sqref="AD34"/>
    </sheetView>
  </sheetViews>
  <sheetFormatPr defaultRowHeight="12.75" x14ac:dyDescent="0.2"/>
  <cols>
    <col min="1" max="1" width="13.85546875" customWidth="1"/>
    <col min="3" max="5" width="9.140625" style="5"/>
    <col min="8" max="8" width="9.140625" style="5"/>
    <col min="20" max="21" width="9.140625" style="5"/>
    <col min="24" max="24" width="9.140625" style="5"/>
    <col min="25" max="25" width="9" customWidth="1"/>
  </cols>
  <sheetData>
    <row r="1" spans="1:31" x14ac:dyDescent="0.2">
      <c r="B1" t="s">
        <v>0</v>
      </c>
      <c r="C1" s="5" t="s">
        <v>1</v>
      </c>
      <c r="D1" s="5" t="s">
        <v>2</v>
      </c>
      <c r="E1" s="5" t="s">
        <v>3</v>
      </c>
      <c r="F1" t="s">
        <v>4</v>
      </c>
      <c r="G1" t="s">
        <v>5</v>
      </c>
      <c r="H1" s="5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7" t="s">
        <v>17</v>
      </c>
      <c r="T1" s="16" t="s">
        <v>18</v>
      </c>
      <c r="U1" s="16" t="s">
        <v>19</v>
      </c>
      <c r="V1" s="7" t="s">
        <v>20</v>
      </c>
      <c r="W1" s="7" t="s">
        <v>21</v>
      </c>
      <c r="X1" s="16" t="s">
        <v>22</v>
      </c>
      <c r="Y1" s="7" t="s">
        <v>23</v>
      </c>
      <c r="Z1" s="7" t="s">
        <v>24</v>
      </c>
      <c r="AA1" s="7" t="s">
        <v>25</v>
      </c>
      <c r="AB1" t="s">
        <v>26</v>
      </c>
    </row>
    <row r="2" spans="1:31" x14ac:dyDescent="0.2">
      <c r="B2" t="s">
        <v>93</v>
      </c>
      <c r="C2" s="5" t="s">
        <v>92</v>
      </c>
      <c r="D2" s="5" t="s">
        <v>94</v>
      </c>
      <c r="E2" s="5" t="s">
        <v>95</v>
      </c>
      <c r="F2" t="s">
        <v>131</v>
      </c>
      <c r="G2" t="s">
        <v>132</v>
      </c>
      <c r="H2" s="5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t="s">
        <v>106</v>
      </c>
      <c r="R2" t="s">
        <v>108</v>
      </c>
      <c r="S2" s="7" t="s">
        <v>109</v>
      </c>
      <c r="T2" s="16" t="s">
        <v>110</v>
      </c>
      <c r="U2" s="16" t="s">
        <v>133</v>
      </c>
      <c r="V2" s="7" t="s">
        <v>134</v>
      </c>
      <c r="W2" s="7" t="s">
        <v>135</v>
      </c>
      <c r="X2" s="16" t="s">
        <v>114</v>
      </c>
      <c r="Y2" s="7" t="s">
        <v>117</v>
      </c>
      <c r="Z2" s="7" t="s">
        <v>116</v>
      </c>
      <c r="AA2" s="7" t="s">
        <v>136</v>
      </c>
      <c r="AB2" t="s">
        <v>115</v>
      </c>
    </row>
    <row r="3" spans="1:31" x14ac:dyDescent="0.2">
      <c r="A3" t="s">
        <v>83</v>
      </c>
      <c r="B3">
        <f>[1]x1!$L2</f>
        <v>15</v>
      </c>
      <c r="F3">
        <f>[1]x5!$L2</f>
        <v>130.30000000000001</v>
      </c>
      <c r="G3">
        <f>[1]x6!$L2</f>
        <v>368</v>
      </c>
      <c r="I3">
        <f>[1]x8!$L2</f>
        <v>62.4</v>
      </c>
      <c r="J3">
        <f>[1]x9!$L2</f>
        <v>84.2</v>
      </c>
      <c r="K3">
        <f>[1]x10!$N2</f>
        <v>1.9</v>
      </c>
      <c r="L3">
        <f>[1]x11!$N2</f>
        <v>3.875</v>
      </c>
      <c r="M3">
        <f>[1]x12!$L2</f>
        <v>17.3</v>
      </c>
      <c r="N3">
        <f>[1]x13!$L2</f>
        <v>20.399999999999999</v>
      </c>
      <c r="O3">
        <f>[1]x14!$N2</f>
        <v>1.4</v>
      </c>
      <c r="P3">
        <f>[1]x15!$L2</f>
        <v>564</v>
      </c>
      <c r="Q3">
        <f>[1]x16!$L2</f>
        <v>33.5</v>
      </c>
      <c r="R3">
        <f>[1]x17!$L2</f>
        <v>31.3</v>
      </c>
      <c r="S3">
        <f>[1]x18!$L2</f>
        <v>21.25</v>
      </c>
      <c r="V3">
        <f>[1]x21!$L2</f>
        <v>2.37</v>
      </c>
      <c r="W3">
        <f>[1]x22!$H2</f>
        <v>109</v>
      </c>
      <c r="X3" s="17"/>
      <c r="Y3">
        <f>[1]x24!$L2</f>
        <v>0.14000000000000001</v>
      </c>
      <c r="Z3">
        <f>[1]x25!$L2</f>
        <v>11.2</v>
      </c>
      <c r="AA3">
        <f>[1]x26!$L2</f>
        <v>18</v>
      </c>
      <c r="AB3">
        <f>[1]x27!$L2</f>
        <v>143.83472233911974</v>
      </c>
      <c r="AD3" t="s">
        <v>0</v>
      </c>
      <c r="AE3" t="s">
        <v>93</v>
      </c>
    </row>
    <row r="4" spans="1:31" x14ac:dyDescent="0.2">
      <c r="A4" t="s">
        <v>64</v>
      </c>
      <c r="B4">
        <f>[1]x1!$L3</f>
        <v>13</v>
      </c>
      <c r="F4">
        <f>[1]x5!$L3</f>
        <v>135.4</v>
      </c>
      <c r="G4">
        <f>[1]x6!$L3</f>
        <v>231.76190476190476</v>
      </c>
      <c r="I4">
        <f>[1]x8!$L3</f>
        <v>76</v>
      </c>
      <c r="J4">
        <f>[1]x9!$L3</f>
        <v>83.6</v>
      </c>
      <c r="K4">
        <f>[1]x10!$N3</f>
        <v>6.6299999999999981</v>
      </c>
      <c r="L4">
        <f>[1]x11!$N3</f>
        <v>3.8599999999999994</v>
      </c>
      <c r="M4">
        <f>[1]x12!$L3</f>
        <v>15.6</v>
      </c>
      <c r="N4">
        <f>[1]x13!$L3</f>
        <v>12.5</v>
      </c>
      <c r="O4">
        <f>[1]x14!$N3</f>
        <v>5.7</v>
      </c>
      <c r="P4">
        <f>[1]x15!$L3</f>
        <v>420</v>
      </c>
      <c r="Q4">
        <f>[1]x16!$L3</f>
        <v>8.6999999999999993</v>
      </c>
      <c r="R4">
        <f>[1]x17!$L3</f>
        <v>13.1</v>
      </c>
      <c r="S4">
        <f>[1]x18!$L3</f>
        <v>5.8</v>
      </c>
      <c r="V4">
        <f>[1]x21!$L3</f>
        <v>2.2200000000000002</v>
      </c>
      <c r="W4">
        <f>[1]x22!$H3</f>
        <v>82</v>
      </c>
      <c r="X4" s="17"/>
      <c r="Y4">
        <f>[1]x24!$L3</f>
        <v>0.24</v>
      </c>
      <c r="Z4">
        <f>[1]x25!$L3</f>
        <v>20.100000000000001</v>
      </c>
      <c r="AA4">
        <f>[1]x26!$L3</f>
        <v>20.7</v>
      </c>
      <c r="AB4" s="4">
        <f>[1]x27!$N3</f>
        <v>84.86</v>
      </c>
      <c r="AD4" t="s">
        <v>1</v>
      </c>
      <c r="AE4" t="s">
        <v>92</v>
      </c>
    </row>
    <row r="5" spans="1:31" x14ac:dyDescent="0.2">
      <c r="A5" t="s">
        <v>65</v>
      </c>
      <c r="B5">
        <f>[1]x1!$L4</f>
        <v>34</v>
      </c>
      <c r="F5">
        <f>[1]x5!$L4</f>
        <v>128.4</v>
      </c>
      <c r="G5">
        <f>[1]x6!$L4</f>
        <v>27</v>
      </c>
      <c r="I5">
        <f>[1]x8!$L4</f>
        <v>37.200000000000003</v>
      </c>
      <c r="J5">
        <f>[1]x9!$L4</f>
        <v>106.2</v>
      </c>
      <c r="K5">
        <f>[1]x10!$N4</f>
        <v>47.112499999999997</v>
      </c>
      <c r="L5">
        <f>[1]x11!$N4</f>
        <v>6.9874999999999998</v>
      </c>
      <c r="M5">
        <f>[1]x12!$L4</f>
        <v>10</v>
      </c>
      <c r="N5">
        <f>[1]x13!$L4</f>
        <v>19.399999999999999</v>
      </c>
      <c r="O5">
        <f>[1]x14!$N4</f>
        <v>-4.5999999999999996</v>
      </c>
      <c r="P5">
        <f>[1]x15!$L4</f>
        <v>404</v>
      </c>
      <c r="Q5">
        <f>[1]x16!$L4</f>
        <v>18.8</v>
      </c>
      <c r="R5">
        <f>[1]x17!$L4</f>
        <v>38.9</v>
      </c>
      <c r="S5">
        <f>[1]x18!$L4</f>
        <v>3.2</v>
      </c>
      <c r="V5">
        <f>[1]x21!$L4</f>
        <v>2.77</v>
      </c>
      <c r="W5">
        <f>[1]x22!$H4</f>
        <v>29</v>
      </c>
      <c r="X5" s="17"/>
      <c r="Y5">
        <f>[1]x24!$L4</f>
        <v>0.17</v>
      </c>
      <c r="Z5">
        <f>[1]x25!$L4</f>
        <v>17.2</v>
      </c>
      <c r="AA5">
        <f>[1]x26!$L4</f>
        <v>40.4</v>
      </c>
      <c r="AB5" s="4">
        <f>[1]x27!$N4</f>
        <v>33.18</v>
      </c>
      <c r="AD5" t="s">
        <v>2</v>
      </c>
      <c r="AE5" t="s">
        <v>94</v>
      </c>
    </row>
    <row r="6" spans="1:31" x14ac:dyDescent="0.2">
      <c r="A6" t="s">
        <v>74</v>
      </c>
      <c r="B6">
        <f>[1]x1!$L5</f>
        <v>37</v>
      </c>
      <c r="F6">
        <f>[1]x5!$L5</f>
        <v>104.4</v>
      </c>
      <c r="G6">
        <f>[1]x6!$L5</f>
        <v>525</v>
      </c>
      <c r="I6">
        <f>[1]x8!$L5</f>
        <v>47.8</v>
      </c>
      <c r="J6">
        <f>[1]x9!$L5</f>
        <v>91.3</v>
      </c>
      <c r="K6">
        <f>[1]x10!$N5</f>
        <v>7.2125000000000004</v>
      </c>
      <c r="L6">
        <f>[1]x11!$N5</f>
        <v>7.95</v>
      </c>
      <c r="M6">
        <f>[1]x12!$L5</f>
        <v>8.5</v>
      </c>
      <c r="N6">
        <f>[1]x13!$L5</f>
        <v>10.1</v>
      </c>
      <c r="O6">
        <f>[1]x14!$L5</f>
        <v>-4</v>
      </c>
      <c r="P6">
        <f>[1]x15!$L5</f>
        <v>403</v>
      </c>
      <c r="Q6">
        <f>[1]x16!$L5</f>
        <v>28.3</v>
      </c>
      <c r="R6">
        <f>[1]x17!$L5</f>
        <v>37.9</v>
      </c>
      <c r="S6">
        <f>[1]x18!$L5</f>
        <v>6.05</v>
      </c>
      <c r="V6">
        <f>[1]x21!$L5</f>
        <v>3.51</v>
      </c>
      <c r="W6">
        <f>[1]x22!$H5</f>
        <v>80</v>
      </c>
      <c r="X6" s="17"/>
      <c r="Y6">
        <f>[1]x24!$L5</f>
        <v>0.18</v>
      </c>
      <c r="Z6">
        <f>[1]x25!$L5</f>
        <v>31.8</v>
      </c>
      <c r="AA6">
        <f>[1]x26!$L5</f>
        <v>27.9</v>
      </c>
      <c r="AB6">
        <f>[1]x27!$L5</f>
        <v>48.9</v>
      </c>
      <c r="AD6" t="s">
        <v>3</v>
      </c>
      <c r="AE6" t="s">
        <v>95</v>
      </c>
    </row>
    <row r="7" spans="1:31" x14ac:dyDescent="0.2">
      <c r="A7" t="s">
        <v>76</v>
      </c>
      <c r="B7">
        <f>[1]x1!$L6</f>
        <v>29</v>
      </c>
      <c r="F7">
        <f>[1]x5!$L6</f>
        <v>155.19999999999999</v>
      </c>
      <c r="G7">
        <f>[1]x6!$L6</f>
        <v>193</v>
      </c>
      <c r="I7">
        <f>[1]x8!$L6</f>
        <v>96.2</v>
      </c>
      <c r="J7">
        <f>[1]x9!$L6</f>
        <v>100.8</v>
      </c>
      <c r="K7">
        <f>[1]x10!$N6</f>
        <v>21.462500000000002</v>
      </c>
      <c r="L7">
        <f>[1]x11!$N6</f>
        <v>3.1000000000000005</v>
      </c>
      <c r="M7">
        <f>[1]x12!$L6</f>
        <v>15.6</v>
      </c>
      <c r="N7">
        <f>[1]x13!$L6</f>
        <v>16.399999999999999</v>
      </c>
      <c r="O7">
        <f>[1]x14!$N6</f>
        <v>30.7</v>
      </c>
      <c r="P7">
        <f>[1]x15!$L6</f>
        <v>640</v>
      </c>
      <c r="Q7">
        <f>[1]x16!$L6</f>
        <v>9.3000000000000007</v>
      </c>
      <c r="R7">
        <f>[1]x17!$L6</f>
        <v>261.7</v>
      </c>
      <c r="S7">
        <f>[1]x18!$L6</f>
        <v>4.9400000000000004</v>
      </c>
      <c r="V7">
        <f>[1]x21!$L6</f>
        <v>2.96</v>
      </c>
      <c r="W7">
        <f>[1]x22!$H6</f>
        <v>56</v>
      </c>
      <c r="X7" s="17"/>
      <c r="Y7">
        <f>[1]x24!$L6</f>
        <v>0.06</v>
      </c>
      <c r="Z7">
        <f>[1]x25!$L6</f>
        <v>29.1</v>
      </c>
      <c r="AA7">
        <f>[1]x26!$L6</f>
        <v>27.7</v>
      </c>
      <c r="AB7">
        <f>[1]x27!$L6</f>
        <v>144.90352633826882</v>
      </c>
      <c r="AD7" t="s">
        <v>4</v>
      </c>
      <c r="AE7" t="s">
        <v>124</v>
      </c>
    </row>
    <row r="8" spans="1:31" x14ac:dyDescent="0.2">
      <c r="A8" t="s">
        <v>66</v>
      </c>
      <c r="B8">
        <f>[1]x1!$L7</f>
        <v>14</v>
      </c>
      <c r="F8">
        <f>[1]x5!$L7</f>
        <v>166</v>
      </c>
      <c r="G8">
        <f>[1]x6!$L7</f>
        <v>9</v>
      </c>
      <c r="I8">
        <f>[1]x8!$L7</f>
        <v>32.700000000000003</v>
      </c>
      <c r="J8">
        <f>[1]x9!$L7</f>
        <v>81.3</v>
      </c>
      <c r="K8">
        <f>[1]x10!$N7</f>
        <v>14.3</v>
      </c>
      <c r="L8">
        <f>[1]x11!$N7</f>
        <v>3.7625000000000006</v>
      </c>
      <c r="M8">
        <f>[1]x12!$L7</f>
        <v>14.5</v>
      </c>
      <c r="N8">
        <f>[1]x13!$L7</f>
        <v>15.6</v>
      </c>
      <c r="O8">
        <f>[1]x14!$L7</f>
        <v>-3</v>
      </c>
      <c r="P8">
        <f>[1]x15!$L7</f>
        <v>339</v>
      </c>
      <c r="Q8">
        <f>[1]x16!$L7</f>
        <v>14.9</v>
      </c>
      <c r="R8">
        <f>[1]x17!$L7</f>
        <v>9.1</v>
      </c>
      <c r="S8">
        <f>[1]x18!$L7</f>
        <v>14</v>
      </c>
      <c r="V8">
        <f>[1]x21!$L7</f>
        <v>2.11</v>
      </c>
      <c r="W8">
        <f>[1]x22!$H7</f>
        <v>80</v>
      </c>
      <c r="X8" s="17"/>
      <c r="Y8">
        <f>[1]x24!$L7</f>
        <v>0.3</v>
      </c>
      <c r="Z8">
        <f>[1]x25!$L7</f>
        <v>10.5</v>
      </c>
      <c r="AA8">
        <f>[1]x26!$L7</f>
        <v>13.3</v>
      </c>
      <c r="AB8" s="4">
        <f>[1]x27!$N7</f>
        <v>106.25</v>
      </c>
      <c r="AD8" t="s">
        <v>5</v>
      </c>
      <c r="AE8" t="s">
        <v>125</v>
      </c>
    </row>
    <row r="9" spans="1:31" x14ac:dyDescent="0.2">
      <c r="A9" t="s">
        <v>67</v>
      </c>
      <c r="B9">
        <f>[1]x1!$L8</f>
        <v>8</v>
      </c>
      <c r="F9">
        <f>[1]x5!$L8</f>
        <v>121.4</v>
      </c>
      <c r="G9">
        <f>[1]x6!$L8</f>
        <v>231.76190476190476</v>
      </c>
      <c r="I9">
        <f>[1]x8!$L8</f>
        <v>13.9</v>
      </c>
      <c r="J9">
        <f>[1]x9!$L8</f>
        <v>76.7</v>
      </c>
      <c r="K9">
        <f>[1]x10!$N8</f>
        <v>3.12</v>
      </c>
      <c r="L9">
        <f>[1]x11!$N8</f>
        <v>6.36</v>
      </c>
      <c r="M9">
        <f>[1]x12!$L8</f>
        <v>18.3</v>
      </c>
      <c r="N9">
        <f>[1]x13!$L8</f>
        <v>22.9</v>
      </c>
      <c r="O9">
        <f>[1]x14!$N8</f>
        <v>8.1999999999999993</v>
      </c>
      <c r="P9">
        <f>[1]x15!$L8</f>
        <v>777</v>
      </c>
      <c r="Q9">
        <f>[1]x16!$L8</f>
        <v>32.200000000000003</v>
      </c>
      <c r="R9">
        <f>[1]x17!$L8</f>
        <v>5.0999999999999996</v>
      </c>
      <c r="S9">
        <f>[1]x18!$L8</f>
        <v>7.67</v>
      </c>
      <c r="V9">
        <f>[1]x21!$L8</f>
        <v>3.99</v>
      </c>
      <c r="W9">
        <f>[1]x22!$H8</f>
        <v>129</v>
      </c>
      <c r="X9" s="17"/>
      <c r="Y9">
        <f>[1]x24!$L8</f>
        <v>0.06</v>
      </c>
      <c r="Z9">
        <f>[1]x25!$L8</f>
        <v>12</v>
      </c>
      <c r="AA9">
        <f>[1]x26!$L8</f>
        <v>16.8</v>
      </c>
      <c r="AB9" s="4">
        <f>[1]x27!$N8</f>
        <v>68.575000000000003</v>
      </c>
      <c r="AD9" t="s">
        <v>6</v>
      </c>
      <c r="AE9" t="s">
        <v>96</v>
      </c>
    </row>
    <row r="10" spans="1:31" x14ac:dyDescent="0.2">
      <c r="A10" t="s">
        <v>69</v>
      </c>
      <c r="B10">
        <f>[1]x1!$L9</f>
        <v>18</v>
      </c>
      <c r="F10">
        <f>[1]x5!$L9</f>
        <v>110.3</v>
      </c>
      <c r="G10">
        <f>[1]x6!$L9</f>
        <v>241</v>
      </c>
      <c r="I10">
        <f>[1]x8!$L9</f>
        <v>6.8</v>
      </c>
      <c r="J10">
        <f>[1]x9!$L9</f>
        <v>93.6</v>
      </c>
      <c r="K10">
        <f>[1]x10!$N9</f>
        <v>40.512499999999996</v>
      </c>
      <c r="L10">
        <f>[1]x11!$N9</f>
        <v>14.112499999999997</v>
      </c>
      <c r="M10">
        <f>[1]x12!$L9</f>
        <v>10.4</v>
      </c>
      <c r="N10">
        <f>[1]x13!$L9</f>
        <v>26.5</v>
      </c>
      <c r="O10">
        <f>[1]x14!$N9</f>
        <v>-5.7777777777777777</v>
      </c>
      <c r="P10">
        <f>[1]x15!$L9</f>
        <v>376</v>
      </c>
      <c r="Q10">
        <f>[1]x16!$L9</f>
        <v>28.8</v>
      </c>
      <c r="R10">
        <f>[1]x17!$L9</f>
        <v>11.7</v>
      </c>
      <c r="S10">
        <f>[1]x18!$L9</f>
        <v>18.02</v>
      </c>
      <c r="V10">
        <f>[1]x21!$L9</f>
        <v>3.06</v>
      </c>
      <c r="W10">
        <f>[1]x22!$H9</f>
        <v>65</v>
      </c>
      <c r="X10" s="17"/>
      <c r="Y10">
        <f>[1]x24!$L9</f>
        <v>0.15</v>
      </c>
      <c r="Z10">
        <f>[1]x25!$L9</f>
        <v>13.4</v>
      </c>
      <c r="AA10">
        <f>[1]x26!$L9</f>
        <v>24.4</v>
      </c>
      <c r="AB10" s="4">
        <f>[1]x27!$N9</f>
        <v>28.25</v>
      </c>
      <c r="AD10" t="s">
        <v>7</v>
      </c>
      <c r="AE10" t="s">
        <v>97</v>
      </c>
    </row>
    <row r="11" spans="1:31" x14ac:dyDescent="0.2">
      <c r="A11" t="s">
        <v>89</v>
      </c>
      <c r="B11">
        <f>[1]x1!$L10</f>
        <v>14</v>
      </c>
      <c r="F11">
        <f>[1]x5!$L10</f>
        <v>122.3</v>
      </c>
      <c r="G11">
        <f>[1]x6!$L10</f>
        <v>231.76190476190476</v>
      </c>
      <c r="I11">
        <f>[1]x8!$L10</f>
        <v>45.3</v>
      </c>
      <c r="J11">
        <f>[1]x9!$L10</f>
        <v>76.8</v>
      </c>
      <c r="K11">
        <f>[1]x10!$N10</f>
        <v>10.237500000000001</v>
      </c>
      <c r="L11">
        <f>[1]x11!$N10</f>
        <v>8.1</v>
      </c>
      <c r="M11">
        <f>[1]x12!$L10</f>
        <v>12</v>
      </c>
      <c r="N11">
        <f>[1]x13!$L10</f>
        <v>31.5</v>
      </c>
      <c r="O11">
        <f>[1]x14!$L10</f>
        <v>4</v>
      </c>
      <c r="P11">
        <f>[1]x15!$L10</f>
        <v>504</v>
      </c>
      <c r="Q11">
        <f>[1]x16!$L10</f>
        <v>38.700000000000003</v>
      </c>
      <c r="R11">
        <f>[1]x17!$L10</f>
        <v>69</v>
      </c>
      <c r="S11">
        <f>[1]x18!$L10</f>
        <v>10.47</v>
      </c>
      <c r="V11">
        <f>[1]x21!$L10</f>
        <v>3.11</v>
      </c>
      <c r="W11">
        <f>[1]x22!$H10</f>
        <v>133</v>
      </c>
      <c r="X11" s="17"/>
      <c r="Y11">
        <f>[1]x24!$L10</f>
        <v>0.22</v>
      </c>
      <c r="Z11">
        <f>[1]x25!$L10</f>
        <v>20.100000000000001</v>
      </c>
      <c r="AA11">
        <f>[1]x26!$L10</f>
        <v>16.600000000000001</v>
      </c>
      <c r="AB11">
        <f>[1]x27!$L10</f>
        <v>132.69999999999999</v>
      </c>
      <c r="AD11" t="s">
        <v>8</v>
      </c>
      <c r="AE11" t="s">
        <v>98</v>
      </c>
    </row>
    <row r="12" spans="1:31" x14ac:dyDescent="0.2">
      <c r="A12" t="s">
        <v>73</v>
      </c>
      <c r="B12">
        <f>[1]x1!$L11</f>
        <v>13</v>
      </c>
      <c r="F12">
        <f>[1]x5!$L11</f>
        <v>148.30000000000001</v>
      </c>
      <c r="G12">
        <f>[1]x6!$L11</f>
        <v>860</v>
      </c>
      <c r="I12">
        <f>[1]x8!$L11</f>
        <v>47.1</v>
      </c>
      <c r="J12">
        <f>[1]x9!$L11</f>
        <v>85</v>
      </c>
      <c r="K12">
        <f>[1]x10!$N11</f>
        <v>3.65</v>
      </c>
      <c r="L12">
        <f>[1]x11!$N11</f>
        <v>4.5249999999999995</v>
      </c>
      <c r="M12">
        <f>[1]x12!$L11</f>
        <v>17.7</v>
      </c>
      <c r="N12">
        <f>[1]x13!$L11</f>
        <v>10.8</v>
      </c>
      <c r="O12">
        <f>[1]x14!$L11</f>
        <v>-3</v>
      </c>
      <c r="P12">
        <f>[1]x15!$L11</f>
        <v>511</v>
      </c>
      <c r="Q12">
        <f>[1]x16!$L11</f>
        <v>16</v>
      </c>
      <c r="R12">
        <f>[1]x17!$L11</f>
        <v>165</v>
      </c>
      <c r="S12">
        <f>[1]x18!$L11</f>
        <v>5.29</v>
      </c>
      <c r="V12">
        <f>[1]x21!$L11</f>
        <v>2.23</v>
      </c>
      <c r="W12">
        <f>[1]x22!$H11</f>
        <v>106</v>
      </c>
      <c r="X12" s="17"/>
      <c r="Y12">
        <f>[1]x24!$L11</f>
        <v>0.28999999999999998</v>
      </c>
      <c r="Z12">
        <f>[1]x25!$L11</f>
        <v>24.6</v>
      </c>
      <c r="AA12">
        <f>[1]x26!$L11</f>
        <v>18.2</v>
      </c>
      <c r="AB12" s="4">
        <f>[1]x27!$N11</f>
        <v>434.97499999999997</v>
      </c>
      <c r="AD12" t="s">
        <v>9</v>
      </c>
      <c r="AE12" t="s">
        <v>99</v>
      </c>
    </row>
    <row r="13" spans="1:31" x14ac:dyDescent="0.2">
      <c r="A13" t="s">
        <v>71</v>
      </c>
      <c r="B13">
        <f>[1]x1!$L12</f>
        <v>27</v>
      </c>
      <c r="F13">
        <f>[1]x5!$L12</f>
        <v>115.5</v>
      </c>
      <c r="G13">
        <f>[1]x6!$L12</f>
        <v>230</v>
      </c>
      <c r="I13">
        <f>[1]x8!$L12</f>
        <v>73.599999999999994</v>
      </c>
      <c r="J13">
        <f>[1]x9!$L12</f>
        <v>81</v>
      </c>
      <c r="K13">
        <f>[1]x10!$N12</f>
        <v>20.8125</v>
      </c>
      <c r="L13">
        <f>[1]x11!$N12</f>
        <v>7.2999999999999989</v>
      </c>
      <c r="M13">
        <f>[1]x12!$L12</f>
        <v>19.899999999999999</v>
      </c>
      <c r="N13">
        <f>[1]x13!$L12</f>
        <v>12</v>
      </c>
      <c r="O13">
        <f>[1]x14!$N12</f>
        <v>1.5</v>
      </c>
      <c r="P13">
        <f>[1]x15!$L12</f>
        <v>498</v>
      </c>
      <c r="Q13">
        <f>[1]x16!$L12</f>
        <v>15.2</v>
      </c>
      <c r="R13">
        <f>[1]x17!$L12</f>
        <v>13</v>
      </c>
      <c r="S13">
        <f>[1]x18!$L12</f>
        <v>6.5</v>
      </c>
      <c r="V13">
        <f>[1]x21!$L12</f>
        <v>3.82</v>
      </c>
      <c r="W13">
        <f>[1]x22!$H12</f>
        <v>78</v>
      </c>
      <c r="Y13">
        <f>[1]x24!$L12</f>
        <v>0.25</v>
      </c>
      <c r="Z13">
        <f>[1]x25!$L12</f>
        <v>47.3</v>
      </c>
      <c r="AA13">
        <f>[1]x26!$L12</f>
        <v>35.6</v>
      </c>
      <c r="AB13">
        <f>[1]x27!$L12</f>
        <v>145.53229055046864</v>
      </c>
      <c r="AD13" t="s">
        <v>10</v>
      </c>
      <c r="AE13" t="s">
        <v>100</v>
      </c>
    </row>
    <row r="14" spans="1:31" x14ac:dyDescent="0.2">
      <c r="A14" t="s">
        <v>72</v>
      </c>
      <c r="B14">
        <f>[1]x1!$L13</f>
        <v>27</v>
      </c>
      <c r="F14">
        <f>[1]x5!$L13</f>
        <v>221.6</v>
      </c>
      <c r="G14" t="str">
        <f>[1]x6!$L13</f>
        <v>:</v>
      </c>
      <c r="I14">
        <f>[1]x8!$L13</f>
        <v>71.900000000000006</v>
      </c>
      <c r="J14">
        <f>[1]x9!$L13</f>
        <v>85.1</v>
      </c>
      <c r="K14">
        <f>[1]x10!$N13</f>
        <v>8.2125000000000004</v>
      </c>
      <c r="L14">
        <f>[1]x11!$N13</f>
        <v>3.8875000000000006</v>
      </c>
      <c r="M14">
        <f>[1]x12!$L13</f>
        <v>16.2</v>
      </c>
      <c r="N14">
        <f>[1]x13!$L13</f>
        <v>8.5</v>
      </c>
      <c r="O14">
        <f>[1]x14!$N13</f>
        <v>0</v>
      </c>
      <c r="P14">
        <f>[1]x15!$L13</f>
        <v>443</v>
      </c>
      <c r="Q14">
        <f>[1]x16!$L13</f>
        <v>17.3</v>
      </c>
      <c r="R14">
        <f>[1]x17!$L13</f>
        <v>131.80000000000001</v>
      </c>
      <c r="S14">
        <f>[1]x18!$L13</f>
        <v>8.48</v>
      </c>
      <c r="V14">
        <f>[1]x21!$L13</f>
        <v>1.85</v>
      </c>
      <c r="W14">
        <f>[1]x22!$H13</f>
        <v>99</v>
      </c>
      <c r="X14" s="17"/>
      <c r="Y14">
        <f>[1]x24!$L13</f>
        <v>0.22</v>
      </c>
      <c r="Z14">
        <f>[1]x25!$L13</f>
        <v>44.4</v>
      </c>
      <c r="AA14">
        <f>[1]x26!$L13</f>
        <v>27.9</v>
      </c>
      <c r="AB14" s="4">
        <f>[1]x27!$N13</f>
        <v>259.75</v>
      </c>
      <c r="AD14" t="s">
        <v>11</v>
      </c>
      <c r="AE14" t="s">
        <v>101</v>
      </c>
    </row>
    <row r="15" spans="1:31" x14ac:dyDescent="0.2">
      <c r="A15" t="s">
        <v>82</v>
      </c>
      <c r="B15">
        <f>[1]x1!$L14</f>
        <v>13</v>
      </c>
      <c r="F15">
        <f>[1]x5!$L14</f>
        <v>146.69999999999999</v>
      </c>
      <c r="G15">
        <f>[1]x6!$L14</f>
        <v>2</v>
      </c>
      <c r="I15">
        <f>[1]x8!$L14</f>
        <v>45.8</v>
      </c>
      <c r="J15">
        <f>[1]x9!$L14</f>
        <v>96.1</v>
      </c>
      <c r="K15">
        <f>[1]x10!$N14</f>
        <v>2.4300000000000002</v>
      </c>
      <c r="L15">
        <f>[1]x11!$N14</f>
        <v>1.8200000000000003</v>
      </c>
      <c r="M15">
        <f>[1]x12!$L14</f>
        <v>24.9</v>
      </c>
      <c r="N15">
        <f>[1]x13!$L14</f>
        <v>9.6999999999999993</v>
      </c>
      <c r="O15">
        <f>[1]x14!$L14</f>
        <v>3</v>
      </c>
      <c r="P15">
        <f>[1]x15!$L14</f>
        <v>520</v>
      </c>
      <c r="Q15">
        <f>[1]x16!$L14</f>
        <v>6</v>
      </c>
      <c r="R15">
        <f>[1]x17!$L14</f>
        <v>0.5</v>
      </c>
      <c r="S15">
        <f>[1]x18!$L14</f>
        <v>2.91</v>
      </c>
      <c r="V15">
        <f>[1]x21!$L14</f>
        <v>3.37</v>
      </c>
      <c r="W15">
        <f>[1]x22!$H14</f>
        <v>92</v>
      </c>
      <c r="X15" s="17"/>
      <c r="Y15">
        <f>[1]x24!$L14</f>
        <v>0.23</v>
      </c>
      <c r="Z15">
        <f>[1]x25!$L14</f>
        <v>10.8</v>
      </c>
      <c r="AA15">
        <f>[1]x26!$L14</f>
        <v>16.7</v>
      </c>
      <c r="AB15" s="4">
        <f>[1]x27!$N14</f>
        <v>130.75</v>
      </c>
      <c r="AD15" t="s">
        <v>12</v>
      </c>
      <c r="AE15" t="s">
        <v>102</v>
      </c>
    </row>
    <row r="16" spans="1:31" x14ac:dyDescent="0.2">
      <c r="A16" t="s">
        <v>70</v>
      </c>
      <c r="B16">
        <f>[1]x1!$L15</f>
        <v>13</v>
      </c>
      <c r="F16">
        <f>[1]x5!$L15</f>
        <v>246.9</v>
      </c>
      <c r="G16">
        <f>[1]x6!$L15</f>
        <v>72</v>
      </c>
      <c r="I16">
        <f>[1]x8!$L15</f>
        <v>69.099999999999994</v>
      </c>
      <c r="J16">
        <f>[1]x9!$L15</f>
        <v>86.6</v>
      </c>
      <c r="K16">
        <f>[1]x10!$N15</f>
        <v>7.6800000000000015</v>
      </c>
      <c r="L16">
        <f>[1]x11!$N15</f>
        <v>5.7900000000000009</v>
      </c>
      <c r="M16">
        <f>[1]x12!$L15</f>
        <v>7.9</v>
      </c>
      <c r="N16">
        <f>[1]x13!$L15</f>
        <v>22.2</v>
      </c>
      <c r="O16">
        <f>[1]x14!$N15</f>
        <v>3</v>
      </c>
      <c r="P16" s="4">
        <f>[1]x15!$M$15</f>
        <v>624</v>
      </c>
      <c r="Q16">
        <f>[1]x16!$L15</f>
        <v>9.5</v>
      </c>
      <c r="R16">
        <f>[1]x17!$L15</f>
        <v>13.9</v>
      </c>
      <c r="S16">
        <f>[1]x18!$L15</f>
        <v>1.72</v>
      </c>
      <c r="V16">
        <f>[1]x21!$L15</f>
        <v>1.84</v>
      </c>
      <c r="W16">
        <f>[1]x22!$H15</f>
        <v>95</v>
      </c>
      <c r="X16" s="17"/>
      <c r="Y16">
        <f>[1]x24!$L15</f>
        <v>0.05</v>
      </c>
      <c r="Z16">
        <f>[1]x25!$L15</f>
        <v>16.8</v>
      </c>
      <c r="AA16">
        <f>[1]x26!$L15</f>
        <v>24.2</v>
      </c>
      <c r="AB16" s="4">
        <f>[1]x27!$N15</f>
        <v>21.266666666666666</v>
      </c>
      <c r="AD16" t="s">
        <v>13</v>
      </c>
      <c r="AE16" t="s">
        <v>103</v>
      </c>
    </row>
    <row r="17" spans="1:31" x14ac:dyDescent="0.2">
      <c r="A17" t="s">
        <v>78</v>
      </c>
      <c r="B17">
        <f>[1]x1!$L16</f>
        <v>12</v>
      </c>
      <c r="F17">
        <f>[1]x5!$L16</f>
        <v>122.1</v>
      </c>
      <c r="G17">
        <f>[1]x6!$L16</f>
        <v>115</v>
      </c>
      <c r="I17">
        <f>[1]x8!$L16</f>
        <v>77.400000000000006</v>
      </c>
      <c r="J17">
        <f>[1]x9!$L16</f>
        <v>105.7</v>
      </c>
      <c r="K17">
        <f>[1]x10!$N16</f>
        <v>6.8374999999999995</v>
      </c>
      <c r="L17">
        <f>[1]x11!$N16</f>
        <v>8.6875</v>
      </c>
      <c r="M17">
        <f>[1]x12!$L16</f>
        <v>13.4</v>
      </c>
      <c r="N17">
        <f>[1]x13!$L16</f>
        <v>15.7</v>
      </c>
      <c r="O17">
        <f>[1]x14!$N16</f>
        <v>4</v>
      </c>
      <c r="P17">
        <f>[1]x15!$L16</f>
        <v>444</v>
      </c>
      <c r="Q17">
        <f>[1]x16!$L16</f>
        <v>25.6</v>
      </c>
      <c r="R17">
        <f>[1]x17!$L16</f>
        <v>13.2</v>
      </c>
      <c r="S17">
        <f>[1]x18!$L16</f>
        <v>7.5</v>
      </c>
      <c r="V17">
        <f>[1]x21!$L16</f>
        <v>1.93</v>
      </c>
      <c r="W17">
        <f>[1]x22!$H16</f>
        <v>82</v>
      </c>
      <c r="Y17">
        <f>[1]x24!$L16</f>
        <v>0.22</v>
      </c>
      <c r="Z17">
        <f>[1]x25!$L16</f>
        <v>14.5</v>
      </c>
      <c r="AA17">
        <f>[1]x26!$L16</f>
        <v>30.1</v>
      </c>
      <c r="AB17" s="4">
        <f>[1]x27!$N16</f>
        <v>36.933333333333337</v>
      </c>
      <c r="AD17" t="s">
        <v>14</v>
      </c>
      <c r="AE17" t="s">
        <v>104</v>
      </c>
    </row>
    <row r="18" spans="1:31" x14ac:dyDescent="0.2">
      <c r="A18" t="s">
        <v>79</v>
      </c>
      <c r="B18">
        <f>[1]x1!$L17</f>
        <v>27</v>
      </c>
      <c r="F18">
        <f>[1]x5!$L17</f>
        <v>115.2</v>
      </c>
      <c r="G18">
        <f>[1]x6!$L17</f>
        <v>106</v>
      </c>
      <c r="I18">
        <f>[1]x8!$L17</f>
        <v>96.1</v>
      </c>
      <c r="J18">
        <f>[1]x9!$L17</f>
        <v>92.6</v>
      </c>
      <c r="K18">
        <f>[1]x10!$N17</f>
        <v>2.9125000000000001</v>
      </c>
      <c r="L18">
        <f>[1]x11!$N17</f>
        <v>4.4000000000000004</v>
      </c>
      <c r="M18">
        <f>[1]x12!$L17</f>
        <v>19.7</v>
      </c>
      <c r="N18">
        <f>[1]x13!$L17</f>
        <v>25.8</v>
      </c>
      <c r="O18">
        <f>[1]x14!$N17</f>
        <v>4.4000000000000004</v>
      </c>
      <c r="P18">
        <f>[1]x15!$L17</f>
        <v>614</v>
      </c>
      <c r="Q18">
        <f>[1]x16!$L17</f>
        <v>5.4</v>
      </c>
      <c r="R18">
        <f>[1]x17!$L17</f>
        <v>1.9</v>
      </c>
      <c r="S18">
        <f>[1]x18!$L17</f>
        <v>3.27</v>
      </c>
      <c r="V18">
        <f>[1]x21!$L17</f>
        <v>1.75</v>
      </c>
      <c r="W18">
        <f>[1]x22!$H17</f>
        <v>140</v>
      </c>
      <c r="X18" s="17"/>
      <c r="Y18">
        <f>[1]x24!$L17</f>
        <v>0.37</v>
      </c>
      <c r="Z18">
        <f>[1]x25!$L17</f>
        <v>19.100000000000001</v>
      </c>
      <c r="AA18">
        <f>[1]x26!$L17</f>
        <v>19.8</v>
      </c>
      <c r="AB18" s="4">
        <f>[1]x27!$N17</f>
        <v>9.64</v>
      </c>
      <c r="AD18" s="7" t="s">
        <v>15</v>
      </c>
      <c r="AE18" s="7" t="s">
        <v>106</v>
      </c>
    </row>
    <row r="19" spans="1:31" x14ac:dyDescent="0.2">
      <c r="A19" t="s">
        <v>77</v>
      </c>
      <c r="B19">
        <f>[1]x1!$L18</f>
        <v>12</v>
      </c>
      <c r="F19">
        <f>[1]x5!$L18</f>
        <v>155.30000000000001</v>
      </c>
      <c r="G19">
        <f>[1]x6!$L18</f>
        <v>1</v>
      </c>
      <c r="I19">
        <f>[1]x8!$L18</f>
        <v>47.2</v>
      </c>
      <c r="J19">
        <f>[1]x9!$L18</f>
        <v>87.2</v>
      </c>
      <c r="K19">
        <f>[1]x10!$N18</f>
        <v>2.5599999999999996</v>
      </c>
      <c r="L19">
        <f>[1]x11!$N18</f>
        <v>11.799999999999999</v>
      </c>
      <c r="M19">
        <f>[1]x12!$L18</f>
        <v>13.3</v>
      </c>
      <c r="N19">
        <f>[1]x13!$L18</f>
        <v>20.2</v>
      </c>
      <c r="O19">
        <f>[1]x14!$N18</f>
        <v>1.8</v>
      </c>
      <c r="P19">
        <f>[1]x15!$L18</f>
        <v>410</v>
      </c>
      <c r="Q19">
        <f>[1]x16!$L18</f>
        <v>37.200000000000003</v>
      </c>
      <c r="R19">
        <f>[1]x17!$L18</f>
        <v>27.7</v>
      </c>
      <c r="S19">
        <f>[1]x18!$L18</f>
        <v>13.42</v>
      </c>
      <c r="V19">
        <f>[1]x21!$L18</f>
        <v>3.65</v>
      </c>
      <c r="W19">
        <f>[1]x22!$H18</f>
        <v>86</v>
      </c>
      <c r="X19" s="17"/>
      <c r="Y19">
        <f>[1]x24!$L18</f>
        <v>0.14000000000000001</v>
      </c>
      <c r="Z19">
        <f>[1]x25!$L18</f>
        <v>17.3</v>
      </c>
      <c r="AA19">
        <f>[1]x26!$L18</f>
        <v>28.5</v>
      </c>
      <c r="AB19" s="4">
        <f>[1]x27!$N18</f>
        <v>27.9</v>
      </c>
      <c r="AD19" s="7" t="s">
        <v>16</v>
      </c>
      <c r="AE19" s="7" t="s">
        <v>105</v>
      </c>
    </row>
    <row r="20" spans="1:31" x14ac:dyDescent="0.2">
      <c r="A20" t="s">
        <v>81</v>
      </c>
      <c r="B20">
        <f>[1]x1!$L19</f>
        <v>13</v>
      </c>
      <c r="F20">
        <f>[1]x5!$L19</f>
        <v>95.3</v>
      </c>
      <c r="G20">
        <f>[1]x6!$L19</f>
        <v>231.76190476190473</v>
      </c>
      <c r="I20">
        <f>[1]x8!$L19</f>
        <v>100.9</v>
      </c>
      <c r="J20">
        <f>[1]x9!$L19</f>
        <v>61</v>
      </c>
      <c r="K20">
        <f>[1]x10!$N19</f>
        <v>16.574999999999999</v>
      </c>
      <c r="L20">
        <f>[1]x11!$N19</f>
        <v>3.35</v>
      </c>
      <c r="M20">
        <f>[1]x12!$L19</f>
        <v>26.2</v>
      </c>
      <c r="N20">
        <f>[1]x13!$L19</f>
        <v>14</v>
      </c>
      <c r="O20">
        <f>[1]x14!$N19</f>
        <v>35</v>
      </c>
      <c r="P20">
        <f>[1]x15!$L19</f>
        <v>621</v>
      </c>
      <c r="Q20">
        <f>[1]x16!$L19</f>
        <v>6</v>
      </c>
      <c r="R20">
        <f>[1]x17!$L19</f>
        <v>0.1</v>
      </c>
      <c r="S20">
        <f>[1]x18!$L19</f>
        <v>0.21</v>
      </c>
      <c r="V20">
        <f>[1]x21!$L19</f>
        <v>2.79</v>
      </c>
      <c r="W20">
        <f>[1]x22!$H19</f>
        <v>65</v>
      </c>
      <c r="X20" s="17"/>
      <c r="Y20">
        <f>[1]x24!$L19</f>
        <v>0.01</v>
      </c>
      <c r="Z20">
        <f>[1]x25!$L19</f>
        <v>11.9</v>
      </c>
      <c r="AA20">
        <f>[1]x26!$L19</f>
        <v>20.100000000000001</v>
      </c>
      <c r="AB20">
        <f>[1]x27!$L19</f>
        <v>143.91419305977459</v>
      </c>
      <c r="AD20" s="7" t="s">
        <v>17</v>
      </c>
      <c r="AE20" s="7" t="s">
        <v>107</v>
      </c>
    </row>
    <row r="21" spans="1:31" x14ac:dyDescent="0.2">
      <c r="A21" t="s">
        <v>68</v>
      </c>
      <c r="B21">
        <f>[1]x1!$L20</f>
        <v>15</v>
      </c>
      <c r="F21">
        <f>[1]x5!$L20</f>
        <v>134.30000000000001</v>
      </c>
      <c r="G21">
        <f>[1]x6!$L20</f>
        <v>670</v>
      </c>
      <c r="I21">
        <f>[1]x8!$L20</f>
        <v>63.5</v>
      </c>
      <c r="J21">
        <f>[1]x9!$L20</f>
        <v>95.7</v>
      </c>
      <c r="K21">
        <f>[1]x10!$N20</f>
        <v>4.7874999999999996</v>
      </c>
      <c r="L21">
        <f>[1]x11!$N20</f>
        <v>2.7875000000000001</v>
      </c>
      <c r="M21">
        <f>[1]x12!$L20</f>
        <v>25.1</v>
      </c>
      <c r="N21">
        <f>[1]x13!$L20</f>
        <v>15.9</v>
      </c>
      <c r="O21">
        <f>[1]x14!$N20</f>
        <v>-1.6</v>
      </c>
      <c r="P21">
        <f>[1]x15!$L20</f>
        <v>627</v>
      </c>
      <c r="Q21">
        <f>[1]x16!$L20</f>
        <v>14.8</v>
      </c>
      <c r="R21">
        <f>[1]x17!$L20</f>
        <v>27.5</v>
      </c>
      <c r="S21">
        <f>[1]x18!$L20</f>
        <v>6.82</v>
      </c>
      <c r="V21">
        <f>[1]x21!$L20</f>
        <v>1.86</v>
      </c>
      <c r="W21">
        <f>[1]x22!$H20</f>
        <v>135</v>
      </c>
      <c r="X21" s="17"/>
      <c r="Y21">
        <f>[1]x24!$L20</f>
        <v>0.4</v>
      </c>
      <c r="Z21">
        <f>[1]x25!$L20</f>
        <v>7.1</v>
      </c>
      <c r="AA21">
        <f>[1]x26!$L20</f>
        <v>19.7</v>
      </c>
      <c r="AB21" s="4">
        <f>[1]x27!$N20</f>
        <v>410.24285714285713</v>
      </c>
      <c r="AD21" s="7" t="s">
        <v>18</v>
      </c>
      <c r="AE21" s="7" t="s">
        <v>108</v>
      </c>
    </row>
    <row r="22" spans="1:31" x14ac:dyDescent="0.2">
      <c r="A22" t="s">
        <v>84</v>
      </c>
      <c r="B22">
        <f>[1]x1!$L21</f>
        <v>20</v>
      </c>
      <c r="F22">
        <f>[1]x5!$L21</f>
        <v>140.9</v>
      </c>
      <c r="G22">
        <f>[1]x6!$L21</f>
        <v>231.76190476190473</v>
      </c>
      <c r="I22">
        <f>[1]x8!$L21</f>
        <v>30.3</v>
      </c>
      <c r="J22">
        <f>[1]x9!$L21</f>
        <v>90.3</v>
      </c>
      <c r="K22">
        <f>[1]x10!$N21</f>
        <v>21.012499999999999</v>
      </c>
      <c r="L22">
        <f>[1]x11!$N21</f>
        <v>6.4375</v>
      </c>
      <c r="M22">
        <f>[1]x12!$L21</f>
        <v>13</v>
      </c>
      <c r="N22">
        <f>[1]x13!$L21</f>
        <v>17.7</v>
      </c>
      <c r="O22">
        <f>[1]x14!$N21</f>
        <v>5.333333333333333</v>
      </c>
      <c r="P22">
        <f>[1]x15!$L21</f>
        <v>307</v>
      </c>
      <c r="Q22">
        <f>[1]x16!$L21</f>
        <v>11.3</v>
      </c>
      <c r="R22">
        <f>[1]x17!$L21</f>
        <v>58.6</v>
      </c>
      <c r="S22">
        <f>[1]x18!$L21</f>
        <v>3.72</v>
      </c>
      <c r="V22">
        <f>[1]x21!$L21</f>
        <v>2.72</v>
      </c>
      <c r="W22">
        <f>[1]x22!$H21</f>
        <v>56</v>
      </c>
      <c r="X22" s="17"/>
      <c r="Y22">
        <f>[1]x24!$L21</f>
        <v>0.02</v>
      </c>
      <c r="Z22">
        <f>[1]x25!$L21</f>
        <v>17.7</v>
      </c>
      <c r="AA22">
        <f>[1]x26!$L21</f>
        <v>21.9</v>
      </c>
      <c r="AB22" s="4">
        <f>[1]x27!$N21</f>
        <v>442.83333333333331</v>
      </c>
      <c r="AD22" s="7" t="s">
        <v>19</v>
      </c>
      <c r="AE22" s="7" t="s">
        <v>109</v>
      </c>
    </row>
    <row r="23" spans="1:31" x14ac:dyDescent="0.2">
      <c r="A23" t="s">
        <v>85</v>
      </c>
      <c r="B23">
        <f>[1]x1!$L22</f>
        <v>21</v>
      </c>
      <c r="F23">
        <f>[1]x5!$L22</f>
        <v>137.30000000000001</v>
      </c>
      <c r="G23">
        <f>[1]x6!$L22</f>
        <v>197</v>
      </c>
      <c r="I23">
        <f>[1]x8!$L22</f>
        <v>73.5</v>
      </c>
      <c r="J23">
        <f>[1]x9!$L22</f>
        <v>84.2</v>
      </c>
      <c r="K23">
        <f>[1]x10!$N22</f>
        <v>8.3000000000000007</v>
      </c>
      <c r="L23">
        <f>[1]x11!$N22</f>
        <v>6.4</v>
      </c>
      <c r="M23">
        <f>[1]x12!$L22</f>
        <v>23.1</v>
      </c>
      <c r="N23">
        <f>[1]x13!$L22</f>
        <v>14.8</v>
      </c>
      <c r="O23">
        <f>[1]x14!$L22</f>
        <v>6</v>
      </c>
      <c r="P23">
        <f>[1]x15!$L22</f>
        <v>474</v>
      </c>
      <c r="Q23">
        <f>[1]x16!$L22</f>
        <v>28.5</v>
      </c>
      <c r="R23">
        <f>[1]x17!$L22</f>
        <v>74.2</v>
      </c>
      <c r="S23">
        <f>[1]x18!$L22</f>
        <v>6.75</v>
      </c>
      <c r="V23">
        <f>[1]x21!$L22</f>
        <v>2.59</v>
      </c>
      <c r="W23">
        <f>[1]x22!$H22</f>
        <v>96</v>
      </c>
      <c r="X23" s="17"/>
      <c r="Y23">
        <f>[1]x24!$L22</f>
        <v>7.0000000000000007E-2</v>
      </c>
      <c r="Z23">
        <f>[1]x25!$L22</f>
        <v>28.2</v>
      </c>
      <c r="AA23">
        <f>[1]x26!$L22</f>
        <v>25.1</v>
      </c>
      <c r="AB23" s="4">
        <f>[1]x27!$N22</f>
        <v>95.699999999999989</v>
      </c>
      <c r="AD23" s="7" t="s">
        <v>20</v>
      </c>
      <c r="AE23" s="7" t="s">
        <v>110</v>
      </c>
    </row>
    <row r="24" spans="1:31" x14ac:dyDescent="0.2">
      <c r="A24" t="s">
        <v>86</v>
      </c>
      <c r="B24">
        <f>[1]x1!$L23</f>
        <v>23</v>
      </c>
      <c r="F24">
        <f>[1]x5!$L23</f>
        <v>60.2</v>
      </c>
      <c r="G24">
        <f>[1]x6!$L23</f>
        <v>181</v>
      </c>
      <c r="I24">
        <f>[1]x8!$L23</f>
        <v>22.3</v>
      </c>
      <c r="J24">
        <f>[1]x9!$L23</f>
        <v>87.3</v>
      </c>
      <c r="K24">
        <f>[1]x10!$N23</f>
        <v>15</v>
      </c>
      <c r="L24">
        <f>[1]x11!$N23</f>
        <v>7.9</v>
      </c>
      <c r="M24">
        <f>[1]x12!$L23</f>
        <v>20.3</v>
      </c>
      <c r="N24">
        <f>[1]x13!$L23</f>
        <v>26.5</v>
      </c>
      <c r="O24">
        <f>[1]x14!$L23</f>
        <v>-2</v>
      </c>
      <c r="P24">
        <f>[1]x15!$L23</f>
        <v>261</v>
      </c>
      <c r="Q24">
        <f>[1]x16!$L23</f>
        <v>25</v>
      </c>
      <c r="R24">
        <f>[1]x17!$L23</f>
        <v>28.8</v>
      </c>
      <c r="S24">
        <f>[1]x18!$L23</f>
        <v>1.67</v>
      </c>
      <c r="V24">
        <f>[1]x21!$L23</f>
        <v>2.33</v>
      </c>
      <c r="W24">
        <f>[1]x22!$H23</f>
        <v>67</v>
      </c>
      <c r="X24" s="17"/>
      <c r="Y24">
        <f>[1]x24!$L23</f>
        <v>0.16</v>
      </c>
      <c r="Z24">
        <f>[1]x25!$L23</f>
        <v>20.6</v>
      </c>
      <c r="AA24">
        <f>[1]x26!$L23</f>
        <v>38.799999999999997</v>
      </c>
      <c r="AB24" s="4">
        <f>[1]x27!$N23</f>
        <v>198.31999999999996</v>
      </c>
      <c r="AD24" s="7" t="s">
        <v>21</v>
      </c>
      <c r="AE24" s="7" t="s">
        <v>126</v>
      </c>
    </row>
    <row r="25" spans="1:31" x14ac:dyDescent="0.2">
      <c r="A25" t="s">
        <v>88</v>
      </c>
      <c r="B25">
        <f>[1]x1!$L24</f>
        <v>30</v>
      </c>
      <c r="F25">
        <f>[1]x5!$L24</f>
        <v>141.30000000000001</v>
      </c>
      <c r="G25">
        <f>[1]x6!$L24</f>
        <v>0</v>
      </c>
      <c r="I25">
        <f>[1]x8!$L24</f>
        <v>59</v>
      </c>
      <c r="J25">
        <f>[1]x9!$L24</f>
        <v>83</v>
      </c>
      <c r="K25">
        <f>[1]x10!$N24</f>
        <v>12.15</v>
      </c>
      <c r="L25">
        <f>[1]x11!$N24</f>
        <v>6.6875</v>
      </c>
      <c r="M25">
        <f>[1]x12!$L24</f>
        <v>12.1</v>
      </c>
      <c r="N25">
        <f>[1]x13!$L24</f>
        <v>13.3</v>
      </c>
      <c r="O25">
        <f>[1]x14!$L24</f>
        <v>-7</v>
      </c>
      <c r="P25">
        <f>[1]x15!$L24</f>
        <v>348</v>
      </c>
      <c r="Q25">
        <f>[1]x16!$L24</f>
        <v>12</v>
      </c>
      <c r="R25">
        <f>[1]x17!$L24</f>
        <v>38.799999999999997</v>
      </c>
      <c r="S25">
        <f>[1]x18!$L24</f>
        <v>9.75</v>
      </c>
      <c r="V25">
        <f>[1]x21!$L24</f>
        <v>1.81</v>
      </c>
      <c r="W25">
        <f>[1]x22!$H24</f>
        <v>79</v>
      </c>
      <c r="Y25">
        <f>[1]x24!$L24</f>
        <v>0.17</v>
      </c>
      <c r="Z25">
        <f>[1]x25!$L24</f>
        <v>22.2</v>
      </c>
      <c r="AA25">
        <f>[1]x26!$L24</f>
        <v>18.100000000000001</v>
      </c>
      <c r="AB25">
        <f>[1]x27!$L24</f>
        <v>144.01113543840199</v>
      </c>
      <c r="AD25" s="7" t="s">
        <v>22</v>
      </c>
      <c r="AE25" s="7" t="s">
        <v>127</v>
      </c>
    </row>
    <row r="26" spans="1:31" x14ac:dyDescent="0.2">
      <c r="A26" t="s">
        <v>87</v>
      </c>
      <c r="B26">
        <f>[1]x1!$L25</f>
        <v>38</v>
      </c>
      <c r="F26">
        <f>[1]x5!$L25</f>
        <v>176.7</v>
      </c>
      <c r="G26">
        <f>[1]x6!$L25</f>
        <v>7</v>
      </c>
      <c r="I26">
        <f>[1]x8!$L25</f>
        <v>48.4</v>
      </c>
      <c r="J26">
        <f>[1]x9!$L25</f>
        <v>88.7</v>
      </c>
      <c r="K26">
        <f>[1]x10!$N25</f>
        <v>5.0375000000000005</v>
      </c>
      <c r="L26">
        <f>[1]x11!$N25</f>
        <v>6.8875000000000002</v>
      </c>
      <c r="M26">
        <f>[1]x12!$L25</f>
        <v>13.4</v>
      </c>
      <c r="N26">
        <f>[1]x13!$L25</f>
        <v>12.8</v>
      </c>
      <c r="O26">
        <f>[1]x14!$L25</f>
        <v>1</v>
      </c>
      <c r="P26">
        <f>[1]x15!$L25</f>
        <v>466</v>
      </c>
      <c r="Q26">
        <f>[1]x16!$L25</f>
        <v>21.3</v>
      </c>
      <c r="R26">
        <f>[1]x17!$L25</f>
        <v>6.6</v>
      </c>
      <c r="S26">
        <f>[1]x18!$L25</f>
        <v>9.1199999999999992</v>
      </c>
      <c r="V26">
        <f>[1]x21!$L25</f>
        <v>3.87</v>
      </c>
      <c r="W26">
        <f>[1]x22!$H25</f>
        <v>102</v>
      </c>
      <c r="X26" s="17"/>
      <c r="Y26">
        <f>[1]x24!$L25</f>
        <v>0.27</v>
      </c>
      <c r="Z26">
        <f>[1]x25!$L25</f>
        <v>15.2</v>
      </c>
      <c r="AA26">
        <f>[1]x26!$L25</f>
        <v>18.399999999999999</v>
      </c>
      <c r="AB26" s="4">
        <f>[1]x27!$N25</f>
        <v>23.599999999999998</v>
      </c>
      <c r="AD26" s="7" t="s">
        <v>23</v>
      </c>
      <c r="AE26" s="7" t="s">
        <v>128</v>
      </c>
    </row>
    <row r="27" spans="1:31" x14ac:dyDescent="0.2">
      <c r="A27" t="s">
        <v>90</v>
      </c>
      <c r="B27">
        <f>[1]x1!$L26</f>
        <v>13</v>
      </c>
      <c r="F27">
        <f>[1]x5!$L26</f>
        <v>110.7</v>
      </c>
      <c r="G27">
        <f>[1]x6!$L26</f>
        <v>165</v>
      </c>
      <c r="I27">
        <f>[1]x8!$L26</f>
        <v>32</v>
      </c>
      <c r="J27">
        <f>[1]x9!$L26</f>
        <v>75.099999999999994</v>
      </c>
      <c r="K27">
        <f>[1]x10!$N26</f>
        <v>2.6374999999999997</v>
      </c>
      <c r="L27">
        <f>[1]x11!$N26</f>
        <v>4.3624999999999998</v>
      </c>
      <c r="M27">
        <f>[1]x12!$L26</f>
        <v>17.100000000000001</v>
      </c>
      <c r="N27">
        <f>[1]x13!$L26</f>
        <v>22.7</v>
      </c>
      <c r="O27">
        <f>[1]x14!$L26</f>
        <v>1</v>
      </c>
      <c r="P27">
        <f>[1]x15!$L26</f>
        <v>443</v>
      </c>
      <c r="Q27">
        <f>[1]x16!$L26</f>
        <v>53.8</v>
      </c>
      <c r="R27">
        <f>[1]x17!$L26</f>
        <v>11.4</v>
      </c>
      <c r="S27">
        <f>[1]x18!$L26</f>
        <v>18.3</v>
      </c>
      <c r="V27">
        <f>[1]x21!$L26</f>
        <v>2.2200000000000002</v>
      </c>
      <c r="W27">
        <f>[1]x22!$H26</f>
        <v>128</v>
      </c>
      <c r="X27" s="17"/>
      <c r="Y27">
        <f>[1]x24!$L26</f>
        <v>0.11</v>
      </c>
      <c r="Z27">
        <f>[1]x25!$L26</f>
        <v>18.899999999999999</v>
      </c>
      <c r="AA27">
        <f>[1]x26!$L26</f>
        <v>18.3</v>
      </c>
      <c r="AB27" s="4">
        <f>[1]x27!$N26</f>
        <v>71.7</v>
      </c>
      <c r="AD27" t="s">
        <v>24</v>
      </c>
      <c r="AE27" t="s">
        <v>115</v>
      </c>
    </row>
    <row r="28" spans="1:31" x14ac:dyDescent="0.2">
      <c r="A28" t="s">
        <v>80</v>
      </c>
      <c r="B28">
        <f>[1]x1!$L27</f>
        <v>21</v>
      </c>
      <c r="F28">
        <f>[1]x5!$L27</f>
        <v>135.4</v>
      </c>
      <c r="G28">
        <f>[1]x6!$L27</f>
        <v>700</v>
      </c>
      <c r="I28">
        <f>[1]x8!$L27</f>
        <v>55.6</v>
      </c>
      <c r="J28">
        <f>[1]x9!$L27</f>
        <v>80.3</v>
      </c>
      <c r="K28">
        <f>[1]x10!$N27</f>
        <v>3.21</v>
      </c>
      <c r="L28">
        <f>[1]x11!$N27</f>
        <v>6.6099999999999994</v>
      </c>
      <c r="M28">
        <f>[1]x12!$L27</f>
        <v>12.2</v>
      </c>
      <c r="N28">
        <f>[1]x13!$L27</f>
        <v>12.5</v>
      </c>
      <c r="O28">
        <f>[1]x14!$L27</f>
        <v>-2</v>
      </c>
      <c r="P28">
        <f>[1]x15!$L27</f>
        <v>379</v>
      </c>
      <c r="Q28">
        <f>[1]x16!$L27</f>
        <v>14.2</v>
      </c>
      <c r="R28">
        <f>[1]x17!$L27</f>
        <v>89.9</v>
      </c>
      <c r="S28">
        <f>[1]x18!$L27</f>
        <v>3.48</v>
      </c>
      <c r="V28">
        <f>[1]x21!$L27</f>
        <v>2.76</v>
      </c>
      <c r="W28">
        <f>[1]x22!$H27</f>
        <v>61</v>
      </c>
      <c r="X28" s="17"/>
      <c r="Y28">
        <f>[1]x24!$L27</f>
        <v>0.16</v>
      </c>
      <c r="Z28">
        <f>[1]x25!$L27</f>
        <v>12.9</v>
      </c>
      <c r="AA28">
        <f>[1]x26!$L27</f>
        <v>26.3</v>
      </c>
      <c r="AB28">
        <f>[1]x27!$L27</f>
        <v>144.12425003756678</v>
      </c>
      <c r="AD28" s="7" t="s">
        <v>25</v>
      </c>
      <c r="AE28" s="7" t="s">
        <v>114</v>
      </c>
    </row>
    <row r="29" spans="1:31" x14ac:dyDescent="0.2">
      <c r="A29" t="s">
        <v>91</v>
      </c>
      <c r="B29">
        <f>[1]x1!$L28</f>
        <v>9</v>
      </c>
      <c r="F29">
        <f>[1]x5!$L28</f>
        <v>172.5</v>
      </c>
      <c r="G29">
        <f>[1]x6!$L28</f>
        <v>231.76190476190473</v>
      </c>
      <c r="I29">
        <f>[1]x8!$L28</f>
        <v>35.299999999999997</v>
      </c>
      <c r="J29">
        <f>[1]x9!$L28</f>
        <v>84.4</v>
      </c>
      <c r="K29">
        <f>[1]x10!$N28</f>
        <v>6.8899999999999988</v>
      </c>
      <c r="L29">
        <f>[1]x11!$N28</f>
        <v>2.39</v>
      </c>
      <c r="M29">
        <f>[1]x12!$L28</f>
        <v>17</v>
      </c>
      <c r="N29">
        <f>[1]x13!$L28</f>
        <v>8.6</v>
      </c>
      <c r="O29">
        <f>[1]x14!$L28</f>
        <v>-0.54545454545454541</v>
      </c>
      <c r="P29">
        <f>[1]x15!$L28</f>
        <v>483</v>
      </c>
      <c r="Q29">
        <f>[1]x16!$L28</f>
        <v>9.3000000000000007</v>
      </c>
      <c r="R29">
        <f>[1]x17!$L28</f>
        <v>116</v>
      </c>
      <c r="S29">
        <f>[1]x18!$L28</f>
        <v>2.82</v>
      </c>
      <c r="V29">
        <f>[1]x21!$L28</f>
        <v>2.4300000000000002</v>
      </c>
      <c r="W29">
        <f>[1]x22!$H28</f>
        <v>113</v>
      </c>
      <c r="X29" s="17"/>
      <c r="Y29">
        <f>[1]x24!$L28</f>
        <v>0.11</v>
      </c>
      <c r="Z29">
        <f>[1]x25!$L28</f>
        <v>13</v>
      </c>
      <c r="AA29">
        <f>[1]x26!$L28</f>
        <v>22.2</v>
      </c>
      <c r="AB29" s="4">
        <f>[1]x27!$N28</f>
        <v>325.20000000000005</v>
      </c>
      <c r="AD29" s="7" t="s">
        <v>26</v>
      </c>
      <c r="AE29" s="7" t="s">
        <v>116</v>
      </c>
    </row>
    <row r="30" spans="1:31" x14ac:dyDescent="0.2">
      <c r="A30" t="s">
        <v>75</v>
      </c>
      <c r="B30">
        <f>[1]x1!$L29</f>
        <v>19</v>
      </c>
      <c r="F30">
        <f>[1]x5!$L29</f>
        <v>188.6</v>
      </c>
      <c r="G30">
        <f>[1]x6!$L29</f>
        <v>198</v>
      </c>
      <c r="I30">
        <f>[1]x8!$L29</f>
        <v>77.5</v>
      </c>
      <c r="J30">
        <f>[1]x9!$L29</f>
        <v>85.1</v>
      </c>
      <c r="K30">
        <f>[1]x10!$N29</f>
        <v>3.8</v>
      </c>
      <c r="L30">
        <f>[1]x11!$N29</f>
        <v>3.3500000000000005</v>
      </c>
      <c r="M30">
        <f>[1]x12!$L29</f>
        <v>16.2</v>
      </c>
      <c r="N30">
        <f>[1]x13!$L29</f>
        <v>8.4</v>
      </c>
      <c r="O30">
        <f>[1]x14!$N29</f>
        <v>-0.8</v>
      </c>
      <c r="P30">
        <f>[1]x15!$L29</f>
        <v>497</v>
      </c>
      <c r="Q30">
        <f>[1]x16!$L29</f>
        <v>17.399999999999999</v>
      </c>
      <c r="R30">
        <f>[1]x17!$L29</f>
        <v>107.4</v>
      </c>
      <c r="S30">
        <v>13.99</v>
      </c>
      <c r="V30">
        <f>[1]x21!$L29</f>
        <v>3.5</v>
      </c>
      <c r="W30">
        <f>[1]x22!$H29</f>
        <v>110</v>
      </c>
      <c r="X30" s="17"/>
      <c r="Y30">
        <f>[1]x24!$L29</f>
        <v>0.17</v>
      </c>
      <c r="Z30">
        <f>[1]x25!$L29</f>
        <v>37.799999999999997</v>
      </c>
      <c r="AA30">
        <f>[1]x26!$L29</f>
        <v>30</v>
      </c>
      <c r="AB30">
        <f>[1]x27!$L29</f>
        <v>144.2523062613476</v>
      </c>
      <c r="AD30" s="7" t="s">
        <v>27</v>
      </c>
      <c r="AE30" s="7" t="s">
        <v>117</v>
      </c>
    </row>
    <row r="31" spans="1:31" x14ac:dyDescent="0.2">
      <c r="A31" s="2" t="s">
        <v>111</v>
      </c>
      <c r="B31" s="2">
        <f>AVERAGE(B3:B30)</f>
        <v>19.571428571428573</v>
      </c>
      <c r="C31" s="14" t="e">
        <f t="shared" ref="C31:AB31" si="0">AVERAGE(C3:C30)</f>
        <v>#DIV/0!</v>
      </c>
      <c r="D31" s="14" t="e">
        <f t="shared" si="0"/>
        <v>#DIV/0!</v>
      </c>
      <c r="E31" s="14" t="e">
        <f t="shared" si="0"/>
        <v>#DIV/0!</v>
      </c>
      <c r="F31" s="2">
        <f t="shared" si="0"/>
        <v>140.66071428571428</v>
      </c>
      <c r="G31" s="2">
        <f t="shared" si="0"/>
        <v>231.76190476190473</v>
      </c>
      <c r="H31" s="14" t="e">
        <f t="shared" si="0"/>
        <v>#DIV/0!</v>
      </c>
      <c r="I31" s="2">
        <f t="shared" si="0"/>
        <v>55.171428571428571</v>
      </c>
      <c r="J31" s="2">
        <f t="shared" si="0"/>
        <v>86.746428571428552</v>
      </c>
      <c r="K31" s="2">
        <f t="shared" si="0"/>
        <v>10.963660714285712</v>
      </c>
      <c r="L31" s="2">
        <f t="shared" si="0"/>
        <v>5.8385714285714281</v>
      </c>
      <c r="M31" s="2">
        <f t="shared" si="0"/>
        <v>16.103571428571431</v>
      </c>
      <c r="N31" s="2">
        <f t="shared" si="0"/>
        <v>16.69285714285714</v>
      </c>
      <c r="O31" s="2">
        <f t="shared" si="0"/>
        <v>2.9182178932178933</v>
      </c>
      <c r="P31" s="2">
        <f t="shared" si="0"/>
        <v>478.46428571428572</v>
      </c>
      <c r="Q31" s="2">
        <f t="shared" si="0"/>
        <v>19.964285714285715</v>
      </c>
      <c r="R31" s="2">
        <f t="shared" si="0"/>
        <v>50.146428571428579</v>
      </c>
      <c r="S31" s="2">
        <f t="shared" si="0"/>
        <v>7.7542857142857136</v>
      </c>
      <c r="T31" s="14" t="e">
        <f t="shared" si="0"/>
        <v>#DIV/0!</v>
      </c>
      <c r="U31" s="14" t="e">
        <f t="shared" si="0"/>
        <v>#DIV/0!</v>
      </c>
      <c r="V31" s="2">
        <f t="shared" si="0"/>
        <v>2.6935714285714289</v>
      </c>
      <c r="W31" s="2">
        <f t="shared" si="0"/>
        <v>91.178571428571431</v>
      </c>
      <c r="X31" s="14" t="e">
        <f t="shared" si="0"/>
        <v>#DIV/0!</v>
      </c>
      <c r="Y31" s="2">
        <f t="shared" si="0"/>
        <v>0.17642857142857146</v>
      </c>
      <c r="Z31" s="2">
        <f t="shared" si="0"/>
        <v>20.203571428571426</v>
      </c>
      <c r="AA31" s="2">
        <f t="shared" si="0"/>
        <v>23.774999999999999</v>
      </c>
      <c r="AB31" s="2">
        <f t="shared" si="0"/>
        <v>142.93209337504067</v>
      </c>
    </row>
    <row r="32" spans="1:31" x14ac:dyDescent="0.2">
      <c r="A32" s="2" t="s">
        <v>112</v>
      </c>
      <c r="B32" s="2">
        <f t="shared" ref="B32:AA32" si="1">ABS(B31)</f>
        <v>19.571428571428573</v>
      </c>
      <c r="C32" s="14" t="e">
        <f t="shared" si="1"/>
        <v>#DIV/0!</v>
      </c>
      <c r="D32" s="14" t="e">
        <f t="shared" si="1"/>
        <v>#DIV/0!</v>
      </c>
      <c r="E32" s="14" t="e">
        <f t="shared" si="1"/>
        <v>#DIV/0!</v>
      </c>
      <c r="F32" s="2">
        <f t="shared" si="1"/>
        <v>140.66071428571428</v>
      </c>
      <c r="G32" s="2">
        <f t="shared" si="1"/>
        <v>231.76190476190473</v>
      </c>
      <c r="H32" s="14" t="e">
        <f t="shared" si="1"/>
        <v>#DIV/0!</v>
      </c>
      <c r="I32" s="2">
        <f t="shared" si="1"/>
        <v>55.171428571428571</v>
      </c>
      <c r="J32" s="2">
        <f t="shared" si="1"/>
        <v>86.746428571428552</v>
      </c>
      <c r="K32" s="2">
        <f t="shared" si="1"/>
        <v>10.963660714285712</v>
      </c>
      <c r="L32" s="2">
        <f t="shared" si="1"/>
        <v>5.8385714285714281</v>
      </c>
      <c r="M32" s="2">
        <f t="shared" si="1"/>
        <v>16.103571428571431</v>
      </c>
      <c r="N32" s="2">
        <f t="shared" si="1"/>
        <v>16.69285714285714</v>
      </c>
      <c r="O32" s="2">
        <f t="shared" si="1"/>
        <v>2.9182178932178933</v>
      </c>
      <c r="P32" s="2">
        <f t="shared" si="1"/>
        <v>478.46428571428572</v>
      </c>
      <c r="Q32" s="2">
        <f t="shared" si="1"/>
        <v>19.964285714285715</v>
      </c>
      <c r="R32" s="2">
        <f t="shared" si="1"/>
        <v>50.146428571428579</v>
      </c>
      <c r="S32" s="2">
        <f t="shared" si="1"/>
        <v>7.7542857142857136</v>
      </c>
      <c r="T32" s="14" t="e">
        <f t="shared" si="1"/>
        <v>#DIV/0!</v>
      </c>
      <c r="U32" s="14" t="e">
        <f t="shared" si="1"/>
        <v>#DIV/0!</v>
      </c>
      <c r="V32" s="2">
        <f t="shared" si="1"/>
        <v>2.6935714285714289</v>
      </c>
      <c r="W32" s="2">
        <f t="shared" si="1"/>
        <v>91.178571428571431</v>
      </c>
      <c r="X32" s="14" t="e">
        <f t="shared" si="1"/>
        <v>#DIV/0!</v>
      </c>
      <c r="Y32" s="2">
        <f t="shared" si="1"/>
        <v>0.17642857142857146</v>
      </c>
      <c r="Z32" s="2">
        <f t="shared" si="1"/>
        <v>20.203571428571426</v>
      </c>
      <c r="AA32" s="2">
        <f t="shared" si="1"/>
        <v>23.774999999999999</v>
      </c>
      <c r="AB32" s="2">
        <f t="shared" ref="AB32" si="2">ABS(AB31)</f>
        <v>142.93209337504067</v>
      </c>
    </row>
    <row r="33" spans="1:36" x14ac:dyDescent="0.2">
      <c r="A33" s="2" t="s">
        <v>113</v>
      </c>
      <c r="B33" s="2">
        <f>STDEV(B3:B30)</f>
        <v>8.5132949247744545</v>
      </c>
      <c r="C33" s="14" t="e">
        <f t="shared" ref="C33:AA33" si="3">STDEV(C3:C30)</f>
        <v>#DIV/0!</v>
      </c>
      <c r="D33" s="14" t="e">
        <f t="shared" si="3"/>
        <v>#DIV/0!</v>
      </c>
      <c r="E33" s="14" t="e">
        <f t="shared" si="3"/>
        <v>#DIV/0!</v>
      </c>
      <c r="F33" s="2">
        <f t="shared" si="3"/>
        <v>37.503692058108328</v>
      </c>
      <c r="G33" s="2">
        <f t="shared" si="3"/>
        <v>221.73284423480033</v>
      </c>
      <c r="H33" s="14" t="e">
        <f t="shared" si="3"/>
        <v>#DIV/0!</v>
      </c>
      <c r="I33" s="2">
        <f t="shared" si="3"/>
        <v>24.402547789612822</v>
      </c>
      <c r="J33" s="2">
        <f t="shared" si="3"/>
        <v>9.3794291124883014</v>
      </c>
      <c r="K33" s="2">
        <f t="shared" si="3"/>
        <v>11.055910654866906</v>
      </c>
      <c r="L33" s="2">
        <f t="shared" si="3"/>
        <v>2.8011360483517502</v>
      </c>
      <c r="M33" s="2">
        <f t="shared" si="3"/>
        <v>4.8799273023468661</v>
      </c>
      <c r="N33" s="2">
        <f t="shared" si="3"/>
        <v>6.2655394122919832</v>
      </c>
      <c r="O33" s="2">
        <f t="shared" si="3"/>
        <v>9.2717548028061003</v>
      </c>
      <c r="P33" s="2">
        <f t="shared" si="3"/>
        <v>116.33651130420695</v>
      </c>
      <c r="Q33" s="2">
        <f t="shared" si="3"/>
        <v>11.782982527725203</v>
      </c>
      <c r="R33" s="2">
        <f t="shared" si="3"/>
        <v>60.358432361542135</v>
      </c>
      <c r="S33" s="2">
        <f t="shared" si="3"/>
        <v>5.4442449590924173</v>
      </c>
      <c r="T33" s="14" t="e">
        <f t="shared" si="3"/>
        <v>#DIV/0!</v>
      </c>
      <c r="U33" s="14" t="e">
        <f t="shared" si="3"/>
        <v>#DIV/0!</v>
      </c>
      <c r="V33" s="2">
        <f t="shared" si="3"/>
        <v>0.69739841573131578</v>
      </c>
      <c r="W33" s="2">
        <f t="shared" si="3"/>
        <v>27.486095570950948</v>
      </c>
      <c r="X33" s="14" t="e">
        <f t="shared" si="3"/>
        <v>#DIV/0!</v>
      </c>
      <c r="Y33" s="2">
        <f t="shared" si="3"/>
        <v>9.8477833027964132E-2</v>
      </c>
      <c r="Z33" s="2">
        <f t="shared" si="3"/>
        <v>10.090864300348237</v>
      </c>
      <c r="AA33" s="2">
        <f t="shared" si="3"/>
        <v>6.8798484587100521</v>
      </c>
      <c r="AB33" s="2">
        <f t="shared" ref="AB33" si="4">STDEV(AB3:AB30)</f>
        <v>124.68618591242719</v>
      </c>
    </row>
    <row r="34" spans="1:36" x14ac:dyDescent="0.2">
      <c r="A34" s="2" t="s">
        <v>30</v>
      </c>
      <c r="B34" s="11">
        <f t="shared" ref="B34:AA34" si="5">B33/B32*100</f>
        <v>43.49858720687677</v>
      </c>
      <c r="C34" s="15" t="e">
        <f t="shared" si="5"/>
        <v>#DIV/0!</v>
      </c>
      <c r="D34" s="15" t="e">
        <f t="shared" si="5"/>
        <v>#DIV/0!</v>
      </c>
      <c r="E34" s="15" t="e">
        <f t="shared" si="5"/>
        <v>#DIV/0!</v>
      </c>
      <c r="F34" s="11">
        <f t="shared" si="5"/>
        <v>26.662520696382714</v>
      </c>
      <c r="G34" s="11">
        <f t="shared" si="5"/>
        <v>95.672688081586344</v>
      </c>
      <c r="H34" s="15" t="e">
        <f t="shared" si="5"/>
        <v>#DIV/0!</v>
      </c>
      <c r="I34" s="11">
        <f t="shared" si="5"/>
        <v>44.230407697382127</v>
      </c>
      <c r="J34" s="11">
        <f t="shared" si="5"/>
        <v>10.812467172369077</v>
      </c>
      <c r="K34" s="11">
        <f t="shared" si="5"/>
        <v>100.84141549966968</v>
      </c>
      <c r="L34" s="11">
        <f t="shared" si="5"/>
        <v>47.976394270766463</v>
      </c>
      <c r="M34" s="11">
        <f t="shared" si="5"/>
        <v>30.303385332825954</v>
      </c>
      <c r="N34" s="11">
        <f t="shared" si="5"/>
        <v>37.53425407449199</v>
      </c>
      <c r="O34" s="11">
        <f t="shared" si="5"/>
        <v>317.71975712828686</v>
      </c>
      <c r="P34" s="11">
        <f t="shared" si="5"/>
        <v>24.314565324459167</v>
      </c>
      <c r="Q34" s="11">
        <f t="shared" si="5"/>
        <v>59.020306042272928</v>
      </c>
      <c r="R34" s="11">
        <f t="shared" si="5"/>
        <v>120.36436907080545</v>
      </c>
      <c r="S34" s="11">
        <f t="shared" si="5"/>
        <v>70.209496524773257</v>
      </c>
      <c r="T34" s="15" t="e">
        <f t="shared" si="5"/>
        <v>#DIV/0!</v>
      </c>
      <c r="U34" s="15" t="e">
        <f t="shared" si="5"/>
        <v>#DIV/0!</v>
      </c>
      <c r="V34" s="11">
        <f t="shared" si="5"/>
        <v>25.891216707076158</v>
      </c>
      <c r="W34" s="11">
        <f t="shared" si="5"/>
        <v>30.145345710404488</v>
      </c>
      <c r="X34" s="15" t="e">
        <f t="shared" si="5"/>
        <v>#DIV/0!</v>
      </c>
      <c r="Y34" s="11">
        <f t="shared" si="5"/>
        <v>55.817395238522174</v>
      </c>
      <c r="Z34" s="11">
        <f t="shared" si="5"/>
        <v>49.945943151803199</v>
      </c>
      <c r="AA34" s="11">
        <f t="shared" si="5"/>
        <v>28.937322644416625</v>
      </c>
      <c r="AB34" s="11">
        <f t="shared" ref="AB34" si="6">AB33/AB32*100</f>
        <v>87.234562209385757</v>
      </c>
    </row>
    <row r="39" spans="1:36" x14ac:dyDescent="0.2">
      <c r="X39" s="16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x14ac:dyDescent="0.2">
      <c r="X40" s="16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5" spans="1:36" x14ac:dyDescent="0.2">
      <c r="I45" s="7"/>
      <c r="J45" s="7"/>
    </row>
    <row r="46" spans="1:36" x14ac:dyDescent="0.2">
      <c r="I46" s="7"/>
      <c r="J46" s="7"/>
    </row>
    <row r="47" spans="1:36" x14ac:dyDescent="0.2">
      <c r="I47" s="7"/>
      <c r="J47" s="7"/>
    </row>
    <row r="48" spans="1:36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1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5" sqref="D15"/>
    </sheetView>
  </sheetViews>
  <sheetFormatPr defaultRowHeight="12.75" x14ac:dyDescent="0.2"/>
  <cols>
    <col min="1" max="1" width="13.85546875" customWidth="1"/>
  </cols>
  <sheetData>
    <row r="1" spans="1:21" x14ac:dyDescent="0.2">
      <c r="B1" t="s">
        <v>0</v>
      </c>
      <c r="C1" t="s">
        <v>4</v>
      </c>
      <c r="D1" t="s">
        <v>5</v>
      </c>
      <c r="E1" t="s">
        <v>7</v>
      </c>
      <c r="F1" t="s">
        <v>8</v>
      </c>
      <c r="G1" t="str">
        <f>'dane '!K1</f>
        <v>X10</v>
      </c>
      <c r="H1" t="str">
        <f>'dane '!L1</f>
        <v>X11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t="s">
        <v>16</v>
      </c>
      <c r="O1" s="7" t="s">
        <v>17</v>
      </c>
      <c r="P1" t="s">
        <v>20</v>
      </c>
      <c r="Q1" t="s">
        <v>21</v>
      </c>
      <c r="R1" t="str">
        <f>'dane '!Y1</f>
        <v>X24</v>
      </c>
      <c r="S1" t="str">
        <f>'dane '!Z1</f>
        <v>X25</v>
      </c>
      <c r="T1" t="str">
        <f>'dane '!AA1</f>
        <v>X26</v>
      </c>
      <c r="U1" t="str">
        <f>'dane '!AB1</f>
        <v>X27</v>
      </c>
    </row>
    <row r="2" spans="1:21" x14ac:dyDescent="0.2">
      <c r="B2" t="s">
        <v>93</v>
      </c>
      <c r="C2" t="s">
        <v>131</v>
      </c>
      <c r="D2" t="s">
        <v>132</v>
      </c>
      <c r="E2" t="s">
        <v>97</v>
      </c>
      <c r="F2" t="s">
        <v>98</v>
      </c>
      <c r="G2" t="str">
        <f>'dane '!K2</f>
        <v>Emisja tlenków siarki (kg/osoba)</v>
      </c>
      <c r="H2" t="str">
        <f>'dane '!L2</f>
        <v>Emisja cząstek stałych (kg/osoba)</v>
      </c>
      <c r="I2" s="7" t="s">
        <v>101</v>
      </c>
      <c r="J2" s="7" t="s">
        <v>102</v>
      </c>
      <c r="K2" s="7" t="s">
        <v>103</v>
      </c>
      <c r="L2" s="7" t="s">
        <v>104</v>
      </c>
      <c r="M2" s="7" t="s">
        <v>106</v>
      </c>
      <c r="N2" t="s">
        <v>108</v>
      </c>
      <c r="O2" s="7" t="s">
        <v>109</v>
      </c>
      <c r="P2" t="s">
        <v>134</v>
      </c>
      <c r="Q2" t="s">
        <v>135</v>
      </c>
      <c r="R2" t="s">
        <v>117</v>
      </c>
      <c r="S2" t="s">
        <v>116</v>
      </c>
      <c r="T2" t="s">
        <v>136</v>
      </c>
      <c r="U2" t="str">
        <f>'dane '!AB2</f>
        <v>Zatrudnienie w sektorze dóbr i usług środowiskowych (ekwiwalent pełnego czasu pracy ∙〖10〗^(-3); FTE)</v>
      </c>
    </row>
    <row r="3" spans="1:21" x14ac:dyDescent="0.2">
      <c r="A3" t="s">
        <v>83</v>
      </c>
      <c r="B3">
        <f>'dane '!B3</f>
        <v>15</v>
      </c>
      <c r="C3">
        <f>'dane '!F3</f>
        <v>130.30000000000001</v>
      </c>
      <c r="D3">
        <f>'dane '!G3</f>
        <v>368</v>
      </c>
      <c r="E3">
        <f>'dane '!I3</f>
        <v>62.4</v>
      </c>
      <c r="F3">
        <f>'dane '!J3</f>
        <v>84.2</v>
      </c>
      <c r="G3">
        <f>'dane '!K3</f>
        <v>1.9</v>
      </c>
      <c r="H3">
        <f>'dane '!L3</f>
        <v>3.875</v>
      </c>
      <c r="I3">
        <f>'dane '!M3</f>
        <v>17.3</v>
      </c>
      <c r="J3">
        <f>'dane '!N3</f>
        <v>20.399999999999999</v>
      </c>
      <c r="K3">
        <f>'dane '!O3</f>
        <v>1.4</v>
      </c>
      <c r="L3">
        <f>'dane '!P3</f>
        <v>564</v>
      </c>
      <c r="M3">
        <f>'dane '!Q3</f>
        <v>33.5</v>
      </c>
      <c r="N3">
        <f>'dane '!R3</f>
        <v>31.3</v>
      </c>
      <c r="O3">
        <f>'dane '!S3</f>
        <v>21.25</v>
      </c>
      <c r="P3">
        <f>'dane '!V3</f>
        <v>2.37</v>
      </c>
      <c r="Q3">
        <f>'dane '!W3</f>
        <v>109</v>
      </c>
      <c r="R3">
        <f>'dane '!Y3</f>
        <v>0.14000000000000001</v>
      </c>
      <c r="S3">
        <f>'dane '!Z3</f>
        <v>11.2</v>
      </c>
      <c r="T3">
        <f>'dane '!AA3</f>
        <v>18</v>
      </c>
      <c r="U3">
        <f>'dane '!AB3</f>
        <v>143.83472233911974</v>
      </c>
    </row>
    <row r="4" spans="1:21" x14ac:dyDescent="0.2">
      <c r="A4" t="s">
        <v>64</v>
      </c>
      <c r="B4">
        <f>'dane '!B4</f>
        <v>13</v>
      </c>
      <c r="C4">
        <f>'dane '!F4</f>
        <v>135.4</v>
      </c>
      <c r="D4">
        <f>'dane '!G4</f>
        <v>231.76190476190476</v>
      </c>
      <c r="E4">
        <f>'dane '!I4</f>
        <v>76</v>
      </c>
      <c r="F4">
        <f>'dane '!J4</f>
        <v>83.6</v>
      </c>
      <c r="G4">
        <f>'dane '!K4</f>
        <v>6.6299999999999981</v>
      </c>
      <c r="H4">
        <f>'dane '!L4</f>
        <v>3.8599999999999994</v>
      </c>
      <c r="I4">
        <f>'dane '!M4</f>
        <v>15.6</v>
      </c>
      <c r="J4">
        <f>'dane '!N4</f>
        <v>12.5</v>
      </c>
      <c r="K4">
        <f>'dane '!O4</f>
        <v>5.7</v>
      </c>
      <c r="L4">
        <f>'dane '!P4</f>
        <v>420</v>
      </c>
      <c r="M4">
        <f>'dane '!Q4</f>
        <v>8.6999999999999993</v>
      </c>
      <c r="N4">
        <f>'dane '!R4</f>
        <v>13.1</v>
      </c>
      <c r="O4">
        <f>'dane '!S4</f>
        <v>5.8</v>
      </c>
      <c r="P4">
        <f>'dane '!V4</f>
        <v>2.2200000000000002</v>
      </c>
      <c r="Q4">
        <f>'dane '!W4</f>
        <v>82</v>
      </c>
      <c r="R4">
        <f>'dane '!Y4</f>
        <v>0.24</v>
      </c>
      <c r="S4">
        <f>'dane '!Z4</f>
        <v>20.100000000000001</v>
      </c>
      <c r="T4">
        <f>'dane '!AA4</f>
        <v>20.7</v>
      </c>
      <c r="U4">
        <f>'dane '!AB4</f>
        <v>84.86</v>
      </c>
    </row>
    <row r="5" spans="1:21" x14ac:dyDescent="0.2">
      <c r="A5" t="s">
        <v>65</v>
      </c>
      <c r="B5">
        <f>'dane '!B5</f>
        <v>34</v>
      </c>
      <c r="C5">
        <f>'dane '!F5</f>
        <v>128.4</v>
      </c>
      <c r="D5">
        <f>'dane '!G5</f>
        <v>27</v>
      </c>
      <c r="E5">
        <f>'dane '!I5</f>
        <v>37.200000000000003</v>
      </c>
      <c r="F5">
        <f>'dane '!J5</f>
        <v>106.2</v>
      </c>
      <c r="G5">
        <f>'dane '!K5</f>
        <v>47.112499999999997</v>
      </c>
      <c r="H5">
        <f>'dane '!L5</f>
        <v>6.9874999999999998</v>
      </c>
      <c r="I5">
        <f>'dane '!M5</f>
        <v>10</v>
      </c>
      <c r="J5">
        <f>'dane '!N5</f>
        <v>19.399999999999999</v>
      </c>
      <c r="K5">
        <f>'dane '!O5</f>
        <v>-4.5999999999999996</v>
      </c>
      <c r="L5">
        <f>'dane '!P5</f>
        <v>404</v>
      </c>
      <c r="M5">
        <f>'dane '!Q5</f>
        <v>18.8</v>
      </c>
      <c r="N5">
        <f>'dane '!R5</f>
        <v>38.9</v>
      </c>
      <c r="O5">
        <f>'dane '!S5</f>
        <v>3.2</v>
      </c>
      <c r="P5">
        <f>'dane '!V5</f>
        <v>2.77</v>
      </c>
      <c r="Q5">
        <f>'dane '!W5</f>
        <v>29</v>
      </c>
      <c r="R5">
        <f>'dane '!Y5</f>
        <v>0.17</v>
      </c>
      <c r="S5">
        <f>'dane '!Z5</f>
        <v>17.2</v>
      </c>
      <c r="T5">
        <f>'dane '!AA5</f>
        <v>40.4</v>
      </c>
      <c r="U5">
        <f>'dane '!AB5</f>
        <v>33.18</v>
      </c>
    </row>
    <row r="6" spans="1:21" x14ac:dyDescent="0.2">
      <c r="A6" t="s">
        <v>74</v>
      </c>
      <c r="B6">
        <f>'dane '!B6</f>
        <v>37</v>
      </c>
      <c r="C6">
        <f>'dane '!F6</f>
        <v>104.4</v>
      </c>
      <c r="D6">
        <f>'dane '!G6</f>
        <v>525</v>
      </c>
      <c r="E6">
        <f>'dane '!I6</f>
        <v>47.8</v>
      </c>
      <c r="F6">
        <f>'dane '!J6</f>
        <v>91.3</v>
      </c>
      <c r="G6">
        <f>'dane '!K6</f>
        <v>7.2125000000000004</v>
      </c>
      <c r="H6">
        <f>'dane '!L6</f>
        <v>7.95</v>
      </c>
      <c r="I6">
        <f>'dane '!M6</f>
        <v>8.5</v>
      </c>
      <c r="J6">
        <f>'dane '!N6</f>
        <v>10.1</v>
      </c>
      <c r="K6">
        <f>'dane '!O6</f>
        <v>-4</v>
      </c>
      <c r="L6">
        <f>'dane '!P6</f>
        <v>403</v>
      </c>
      <c r="M6">
        <f>'dane '!Q6</f>
        <v>28.3</v>
      </c>
      <c r="N6">
        <f>'dane '!R6</f>
        <v>37.9</v>
      </c>
      <c r="O6">
        <f>'dane '!S6</f>
        <v>6.05</v>
      </c>
      <c r="P6">
        <f>'dane '!V6</f>
        <v>3.51</v>
      </c>
      <c r="Q6">
        <f>'dane '!W6</f>
        <v>80</v>
      </c>
      <c r="R6">
        <f>'dane '!Y6</f>
        <v>0.18</v>
      </c>
      <c r="S6">
        <f>'dane '!Z6</f>
        <v>31.8</v>
      </c>
      <c r="T6">
        <f>'dane '!AA6</f>
        <v>27.9</v>
      </c>
      <c r="U6">
        <f>'dane '!AB6</f>
        <v>48.9</v>
      </c>
    </row>
    <row r="7" spans="1:21" x14ac:dyDescent="0.2">
      <c r="A7" t="s">
        <v>76</v>
      </c>
      <c r="B7">
        <f>'dane '!B7</f>
        <v>29</v>
      </c>
      <c r="C7">
        <f>'dane '!F7</f>
        <v>155.19999999999999</v>
      </c>
      <c r="D7">
        <f>'dane '!G7</f>
        <v>193</v>
      </c>
      <c r="E7">
        <f>'dane '!I7</f>
        <v>96.2</v>
      </c>
      <c r="F7">
        <f>'dane '!J7</f>
        <v>100.8</v>
      </c>
      <c r="G7">
        <f>'dane '!K7</f>
        <v>21.462500000000002</v>
      </c>
      <c r="H7">
        <f>'dane '!L7</f>
        <v>3.1000000000000005</v>
      </c>
      <c r="I7">
        <f>'dane '!M7</f>
        <v>15.6</v>
      </c>
      <c r="J7">
        <f>'dane '!N7</f>
        <v>16.399999999999999</v>
      </c>
      <c r="K7">
        <f>'dane '!O7</f>
        <v>30.7</v>
      </c>
      <c r="L7">
        <f>'dane '!P7</f>
        <v>640</v>
      </c>
      <c r="M7">
        <f>'dane '!Q7</f>
        <v>9.3000000000000007</v>
      </c>
      <c r="N7">
        <f>'dane '!R7</f>
        <v>261.7</v>
      </c>
      <c r="O7">
        <f>'dane '!S7</f>
        <v>4.9400000000000004</v>
      </c>
      <c r="P7">
        <f>'dane '!V7</f>
        <v>2.96</v>
      </c>
      <c r="Q7">
        <f>'dane '!W7</f>
        <v>56</v>
      </c>
      <c r="R7">
        <f>'dane '!Y7</f>
        <v>0.06</v>
      </c>
      <c r="S7">
        <f>'dane '!Z7</f>
        <v>29.1</v>
      </c>
      <c r="T7">
        <f>'dane '!AA7</f>
        <v>27.7</v>
      </c>
      <c r="U7">
        <f>'dane '!AB7</f>
        <v>144.90352633826882</v>
      </c>
    </row>
    <row r="8" spans="1:21" x14ac:dyDescent="0.2">
      <c r="A8" t="s">
        <v>66</v>
      </c>
      <c r="B8">
        <f>'dane '!B8</f>
        <v>14</v>
      </c>
      <c r="C8">
        <f>'dane '!F8</f>
        <v>166</v>
      </c>
      <c r="D8">
        <f>'dane '!G8</f>
        <v>9</v>
      </c>
      <c r="E8">
        <f>'dane '!I8</f>
        <v>32.700000000000003</v>
      </c>
      <c r="F8">
        <f>'dane '!J8</f>
        <v>81.3</v>
      </c>
      <c r="G8">
        <f>'dane '!K8</f>
        <v>14.3</v>
      </c>
      <c r="H8">
        <f>'dane '!L8</f>
        <v>3.7625000000000006</v>
      </c>
      <c r="I8">
        <f>'dane '!M8</f>
        <v>14.5</v>
      </c>
      <c r="J8">
        <f>'dane '!N8</f>
        <v>15.6</v>
      </c>
      <c r="K8">
        <f>'dane '!O8</f>
        <v>-3</v>
      </c>
      <c r="L8">
        <f>'dane '!P8</f>
        <v>339</v>
      </c>
      <c r="M8">
        <f>'dane '!Q8</f>
        <v>14.9</v>
      </c>
      <c r="N8">
        <f>'dane '!R8</f>
        <v>9.1</v>
      </c>
      <c r="O8">
        <f>'dane '!S8</f>
        <v>14</v>
      </c>
      <c r="P8">
        <f>'dane '!V8</f>
        <v>2.11</v>
      </c>
      <c r="Q8">
        <f>'dane '!W8</f>
        <v>80</v>
      </c>
      <c r="R8">
        <f>'dane '!Y8</f>
        <v>0.3</v>
      </c>
      <c r="S8">
        <f>'dane '!Z8</f>
        <v>10.5</v>
      </c>
      <c r="T8">
        <f>'dane '!AA8</f>
        <v>13.3</v>
      </c>
      <c r="U8">
        <f>'dane '!AB8</f>
        <v>106.25</v>
      </c>
    </row>
    <row r="9" spans="1:21" x14ac:dyDescent="0.2">
      <c r="A9" t="s">
        <v>67</v>
      </c>
      <c r="B9">
        <f>'dane '!B9</f>
        <v>8</v>
      </c>
      <c r="C9">
        <f>'dane '!F9</f>
        <v>121.4</v>
      </c>
      <c r="D9">
        <f>'dane '!G9</f>
        <v>231.76190476190476</v>
      </c>
      <c r="E9">
        <f>'dane '!I9</f>
        <v>13.9</v>
      </c>
      <c r="F9">
        <f>'dane '!J9</f>
        <v>76.7</v>
      </c>
      <c r="G9">
        <f>'dane '!K9</f>
        <v>3.12</v>
      </c>
      <c r="H9">
        <f>'dane '!L9</f>
        <v>6.36</v>
      </c>
      <c r="I9">
        <f>'dane '!M9</f>
        <v>18.3</v>
      </c>
      <c r="J9">
        <f>'dane '!N9</f>
        <v>22.9</v>
      </c>
      <c r="K9">
        <f>'dane '!O9</f>
        <v>8.1999999999999993</v>
      </c>
      <c r="L9">
        <f>'dane '!P9</f>
        <v>777</v>
      </c>
      <c r="M9">
        <f>'dane '!Q9</f>
        <v>32.200000000000003</v>
      </c>
      <c r="N9">
        <f>'dane '!R9</f>
        <v>5.0999999999999996</v>
      </c>
      <c r="O9">
        <f>'dane '!S9</f>
        <v>7.67</v>
      </c>
      <c r="P9">
        <f>'dane '!V9</f>
        <v>3.99</v>
      </c>
      <c r="Q9">
        <f>'dane '!W9</f>
        <v>129</v>
      </c>
      <c r="R9">
        <f>'dane '!Y9</f>
        <v>0.06</v>
      </c>
      <c r="S9">
        <f>'dane '!Z9</f>
        <v>12</v>
      </c>
      <c r="T9">
        <f>'dane '!AA9</f>
        <v>16.8</v>
      </c>
      <c r="U9">
        <f>'dane '!AB9</f>
        <v>68.575000000000003</v>
      </c>
    </row>
    <row r="10" spans="1:21" x14ac:dyDescent="0.2">
      <c r="A10" t="s">
        <v>69</v>
      </c>
      <c r="B10">
        <f>'dane '!B10</f>
        <v>18</v>
      </c>
      <c r="C10">
        <f>'dane '!F10</f>
        <v>110.3</v>
      </c>
      <c r="D10">
        <f>'dane '!G10</f>
        <v>241</v>
      </c>
      <c r="E10">
        <f>'dane '!I10</f>
        <v>6.8</v>
      </c>
      <c r="F10">
        <f>'dane '!J10</f>
        <v>93.6</v>
      </c>
      <c r="G10">
        <f>'dane '!K10</f>
        <v>40.512499999999996</v>
      </c>
      <c r="H10">
        <f>'dane '!L10</f>
        <v>14.112499999999997</v>
      </c>
      <c r="I10">
        <f>'dane '!M10</f>
        <v>10.4</v>
      </c>
      <c r="J10">
        <f>'dane '!N10</f>
        <v>26.5</v>
      </c>
      <c r="K10">
        <f>'dane '!O10</f>
        <v>-5.7777777777777777</v>
      </c>
      <c r="L10">
        <f>'dane '!P10</f>
        <v>376</v>
      </c>
      <c r="M10">
        <f>'dane '!Q10</f>
        <v>28.8</v>
      </c>
      <c r="N10">
        <f>'dane '!R10</f>
        <v>11.7</v>
      </c>
      <c r="O10">
        <f>'dane '!S10</f>
        <v>18.02</v>
      </c>
      <c r="P10">
        <f>'dane '!V10</f>
        <v>3.06</v>
      </c>
      <c r="Q10">
        <f>'dane '!W10</f>
        <v>65</v>
      </c>
      <c r="R10">
        <f>'dane '!Y10</f>
        <v>0.15</v>
      </c>
      <c r="S10">
        <f>'dane '!Z10</f>
        <v>13.4</v>
      </c>
      <c r="T10">
        <f>'dane '!AA10</f>
        <v>24.4</v>
      </c>
      <c r="U10">
        <f>'dane '!AB10</f>
        <v>28.25</v>
      </c>
    </row>
    <row r="11" spans="1:21" x14ac:dyDescent="0.2">
      <c r="A11" t="s">
        <v>89</v>
      </c>
      <c r="B11">
        <f>'dane '!B11</f>
        <v>14</v>
      </c>
      <c r="C11">
        <f>'dane '!F11</f>
        <v>122.3</v>
      </c>
      <c r="D11">
        <f>'dane '!G11</f>
        <v>231.76190476190476</v>
      </c>
      <c r="E11">
        <f>'dane '!I11</f>
        <v>45.3</v>
      </c>
      <c r="F11">
        <f>'dane '!J11</f>
        <v>76.8</v>
      </c>
      <c r="G11">
        <f>'dane '!K11</f>
        <v>10.237500000000001</v>
      </c>
      <c r="H11">
        <f>'dane '!L11</f>
        <v>8.1</v>
      </c>
      <c r="I11">
        <f>'dane '!M11</f>
        <v>12</v>
      </c>
      <c r="J11">
        <f>'dane '!N11</f>
        <v>31.5</v>
      </c>
      <c r="K11">
        <f>'dane '!O11</f>
        <v>4</v>
      </c>
      <c r="L11">
        <f>'dane '!P11</f>
        <v>504</v>
      </c>
      <c r="M11">
        <f>'dane '!Q11</f>
        <v>38.700000000000003</v>
      </c>
      <c r="N11">
        <f>'dane '!R11</f>
        <v>69</v>
      </c>
      <c r="O11">
        <f>'dane '!S11</f>
        <v>10.47</v>
      </c>
      <c r="P11">
        <f>'dane '!V11</f>
        <v>3.11</v>
      </c>
      <c r="Q11">
        <f>'dane '!W11</f>
        <v>133</v>
      </c>
      <c r="R11">
        <f>'dane '!Y11</f>
        <v>0.22</v>
      </c>
      <c r="S11">
        <f>'dane '!Z11</f>
        <v>20.100000000000001</v>
      </c>
      <c r="T11">
        <f>'dane '!AA11</f>
        <v>16.600000000000001</v>
      </c>
      <c r="U11">
        <f>'dane '!AB11</f>
        <v>132.69999999999999</v>
      </c>
    </row>
    <row r="12" spans="1:21" x14ac:dyDescent="0.2">
      <c r="A12" t="s">
        <v>73</v>
      </c>
      <c r="B12">
        <f>'dane '!B12</f>
        <v>13</v>
      </c>
      <c r="C12">
        <f>'dane '!F12</f>
        <v>148.30000000000001</v>
      </c>
      <c r="D12">
        <f>'dane '!G12</f>
        <v>860</v>
      </c>
      <c r="E12">
        <f>'dane '!I12</f>
        <v>47.1</v>
      </c>
      <c r="F12">
        <f>'dane '!J12</f>
        <v>85</v>
      </c>
      <c r="G12">
        <f>'dane '!K12</f>
        <v>3.65</v>
      </c>
      <c r="H12">
        <f>'dane '!L12</f>
        <v>4.5249999999999995</v>
      </c>
      <c r="I12">
        <f>'dane '!M12</f>
        <v>17.7</v>
      </c>
      <c r="J12">
        <f>'dane '!N12</f>
        <v>10.8</v>
      </c>
      <c r="K12">
        <f>'dane '!O12</f>
        <v>-3</v>
      </c>
      <c r="L12">
        <f>'dane '!P12</f>
        <v>511</v>
      </c>
      <c r="M12">
        <f>'dane '!Q12</f>
        <v>16</v>
      </c>
      <c r="N12">
        <f>'dane '!R12</f>
        <v>165</v>
      </c>
      <c r="O12">
        <f>'dane '!S12</f>
        <v>5.29</v>
      </c>
      <c r="P12">
        <f>'dane '!V12</f>
        <v>2.23</v>
      </c>
      <c r="Q12">
        <f>'dane '!W12</f>
        <v>106</v>
      </c>
      <c r="R12">
        <f>'dane '!Y12</f>
        <v>0.28999999999999998</v>
      </c>
      <c r="S12">
        <f>'dane '!Z12</f>
        <v>24.6</v>
      </c>
      <c r="T12">
        <f>'dane '!AA12</f>
        <v>18.2</v>
      </c>
      <c r="U12">
        <f>'dane '!AB12</f>
        <v>434.97499999999997</v>
      </c>
    </row>
    <row r="13" spans="1:21" x14ac:dyDescent="0.2">
      <c r="A13" t="s">
        <v>71</v>
      </c>
      <c r="B13">
        <f>'dane '!B13</f>
        <v>27</v>
      </c>
      <c r="C13">
        <f>'dane '!F13</f>
        <v>115.5</v>
      </c>
      <c r="D13">
        <f>'dane '!G13</f>
        <v>230</v>
      </c>
      <c r="E13">
        <f>'dane '!I13</f>
        <v>73.599999999999994</v>
      </c>
      <c r="F13">
        <f>'dane '!J13</f>
        <v>81</v>
      </c>
      <c r="G13">
        <f>'dane '!K13</f>
        <v>20.8125</v>
      </c>
      <c r="H13">
        <f>'dane '!L13</f>
        <v>7.2999999999999989</v>
      </c>
      <c r="I13">
        <f>'dane '!M13</f>
        <v>19.899999999999999</v>
      </c>
      <c r="J13">
        <f>'dane '!N13</f>
        <v>12</v>
      </c>
      <c r="K13">
        <f>'dane '!O13</f>
        <v>1.5</v>
      </c>
      <c r="L13">
        <f>'dane '!P13</f>
        <v>498</v>
      </c>
      <c r="M13">
        <f>'dane '!Q13</f>
        <v>15.2</v>
      </c>
      <c r="N13">
        <f>'dane '!R13</f>
        <v>13</v>
      </c>
      <c r="O13">
        <f>'dane '!S13</f>
        <v>6.5</v>
      </c>
      <c r="P13">
        <f>'dane '!V13</f>
        <v>3.82</v>
      </c>
      <c r="Q13">
        <f>'dane '!W13</f>
        <v>78</v>
      </c>
      <c r="R13">
        <f>'dane '!Y13</f>
        <v>0.25</v>
      </c>
      <c r="S13">
        <f>'dane '!Z13</f>
        <v>47.3</v>
      </c>
      <c r="T13">
        <f>'dane '!AA13</f>
        <v>35.6</v>
      </c>
      <c r="U13">
        <f>'dane '!AB13</f>
        <v>145.53229055046864</v>
      </c>
    </row>
    <row r="14" spans="1:21" x14ac:dyDescent="0.2">
      <c r="A14" t="s">
        <v>72</v>
      </c>
      <c r="B14">
        <f>'dane '!B14</f>
        <v>27</v>
      </c>
      <c r="C14">
        <f>'dane '!F14</f>
        <v>221.6</v>
      </c>
      <c r="D14">
        <f>[1]x6!$N$13</f>
        <v>73.272727272727266</v>
      </c>
      <c r="E14">
        <f>'dane '!I14</f>
        <v>71.900000000000006</v>
      </c>
      <c r="F14">
        <f>'dane '!J14</f>
        <v>85.1</v>
      </c>
      <c r="G14">
        <f>'dane '!K14</f>
        <v>8.2125000000000004</v>
      </c>
      <c r="H14">
        <f>'dane '!L14</f>
        <v>3.8875000000000006</v>
      </c>
      <c r="I14">
        <f>'dane '!M14</f>
        <v>16.2</v>
      </c>
      <c r="J14">
        <f>'dane '!N14</f>
        <v>8.5</v>
      </c>
      <c r="K14">
        <f>'dane '!O14</f>
        <v>0</v>
      </c>
      <c r="L14">
        <f>'dane '!P14</f>
        <v>443</v>
      </c>
      <c r="M14">
        <f>'dane '!Q14</f>
        <v>17.3</v>
      </c>
      <c r="N14">
        <f>'dane '!R14</f>
        <v>131.80000000000001</v>
      </c>
      <c r="O14">
        <f>'dane '!S14</f>
        <v>8.48</v>
      </c>
      <c r="P14">
        <f>'dane '!V14</f>
        <v>1.85</v>
      </c>
      <c r="Q14">
        <f>'dane '!W14</f>
        <v>99</v>
      </c>
      <c r="R14">
        <f>'dane '!Y14</f>
        <v>0.22</v>
      </c>
      <c r="S14">
        <f>'dane '!Z14</f>
        <v>44.4</v>
      </c>
      <c r="T14">
        <f>'dane '!AA14</f>
        <v>27.9</v>
      </c>
      <c r="U14">
        <f>'dane '!AB14</f>
        <v>259.75</v>
      </c>
    </row>
    <row r="15" spans="1:21" x14ac:dyDescent="0.2">
      <c r="A15" t="s">
        <v>82</v>
      </c>
      <c r="B15">
        <f>'dane '!B15</f>
        <v>13</v>
      </c>
      <c r="C15">
        <f>'dane '!F15</f>
        <v>146.69999999999999</v>
      </c>
      <c r="D15">
        <f>'dane '!G15</f>
        <v>2</v>
      </c>
      <c r="E15">
        <f>'dane '!I15</f>
        <v>45.8</v>
      </c>
      <c r="F15">
        <f>'dane '!J15</f>
        <v>96.1</v>
      </c>
      <c r="G15">
        <f>'dane '!K15</f>
        <v>2.4300000000000002</v>
      </c>
      <c r="H15">
        <f>'dane '!L15</f>
        <v>1.8200000000000003</v>
      </c>
      <c r="I15">
        <f>'dane '!M15</f>
        <v>24.9</v>
      </c>
      <c r="J15">
        <f>'dane '!N15</f>
        <v>9.6999999999999993</v>
      </c>
      <c r="K15">
        <f>'dane '!O15</f>
        <v>3</v>
      </c>
      <c r="L15">
        <f>'dane '!P15</f>
        <v>520</v>
      </c>
      <c r="M15">
        <f>'dane '!Q15</f>
        <v>6</v>
      </c>
      <c r="N15">
        <f>'dane '!R15</f>
        <v>0.5</v>
      </c>
      <c r="O15">
        <f>'dane '!S15</f>
        <v>2.91</v>
      </c>
      <c r="P15">
        <f>'dane '!V15</f>
        <v>3.37</v>
      </c>
      <c r="Q15">
        <f>'dane '!W15</f>
        <v>92</v>
      </c>
      <c r="R15">
        <f>'dane '!Y15</f>
        <v>0.23</v>
      </c>
      <c r="S15">
        <f>'dane '!Z15</f>
        <v>10.8</v>
      </c>
      <c r="T15">
        <f>'dane '!AA15</f>
        <v>16.7</v>
      </c>
      <c r="U15">
        <f>'dane '!AB15</f>
        <v>130.75</v>
      </c>
    </row>
    <row r="16" spans="1:21" x14ac:dyDescent="0.2">
      <c r="A16" t="s">
        <v>70</v>
      </c>
      <c r="B16">
        <f>'dane '!B16</f>
        <v>13</v>
      </c>
      <c r="C16">
        <f>'dane '!F16</f>
        <v>246.9</v>
      </c>
      <c r="D16">
        <f>'dane '!G16</f>
        <v>72</v>
      </c>
      <c r="E16">
        <f>'dane '!I16</f>
        <v>69.099999999999994</v>
      </c>
      <c r="F16">
        <f>'dane '!J16</f>
        <v>86.6</v>
      </c>
      <c r="G16">
        <f>'dane '!K16</f>
        <v>7.6800000000000015</v>
      </c>
      <c r="H16">
        <f>'dane '!L16</f>
        <v>5.7900000000000009</v>
      </c>
      <c r="I16">
        <f>'dane '!M16</f>
        <v>7.9</v>
      </c>
      <c r="J16">
        <f>'dane '!N16</f>
        <v>22.2</v>
      </c>
      <c r="K16">
        <f>'dane '!O16</f>
        <v>3</v>
      </c>
      <c r="L16">
        <f>'dane '!P16</f>
        <v>624</v>
      </c>
      <c r="M16">
        <f>'dane '!Q16</f>
        <v>9.5</v>
      </c>
      <c r="N16">
        <f>'dane '!R16</f>
        <v>13.9</v>
      </c>
      <c r="O16">
        <f>'dane '!S16</f>
        <v>1.72</v>
      </c>
      <c r="P16">
        <f>'dane '!V16</f>
        <v>1.84</v>
      </c>
      <c r="Q16">
        <f>'dane '!W16</f>
        <v>95</v>
      </c>
      <c r="R16">
        <f>'dane '!Y16</f>
        <v>0.05</v>
      </c>
      <c r="S16">
        <f>'dane '!Z16</f>
        <v>16.8</v>
      </c>
      <c r="T16">
        <f>'dane '!AA16</f>
        <v>24.2</v>
      </c>
      <c r="U16">
        <f>'dane '!AB16</f>
        <v>21.266666666666666</v>
      </c>
    </row>
    <row r="17" spans="1:21" x14ac:dyDescent="0.2">
      <c r="A17" t="s">
        <v>78</v>
      </c>
      <c r="B17">
        <f>'dane '!B17</f>
        <v>12</v>
      </c>
      <c r="C17">
        <f>'dane '!F17</f>
        <v>122.1</v>
      </c>
      <c r="D17">
        <f>'dane '!G17</f>
        <v>115</v>
      </c>
      <c r="E17">
        <f>'dane '!I17</f>
        <v>77.400000000000006</v>
      </c>
      <c r="F17">
        <f>'dane '!J17</f>
        <v>105.7</v>
      </c>
      <c r="G17">
        <f>'dane '!K17</f>
        <v>6.8374999999999995</v>
      </c>
      <c r="H17">
        <f>'dane '!L17</f>
        <v>8.6875</v>
      </c>
      <c r="I17">
        <f>'dane '!M17</f>
        <v>13.4</v>
      </c>
      <c r="J17">
        <f>'dane '!N17</f>
        <v>15.7</v>
      </c>
      <c r="K17">
        <f>'dane '!O17</f>
        <v>4</v>
      </c>
      <c r="L17">
        <f>'dane '!P17</f>
        <v>444</v>
      </c>
      <c r="M17">
        <f>'dane '!Q17</f>
        <v>25.6</v>
      </c>
      <c r="N17">
        <f>'dane '!R17</f>
        <v>13.2</v>
      </c>
      <c r="O17">
        <f>'dane '!S17</f>
        <v>7.5</v>
      </c>
      <c r="P17">
        <f>'dane '!V17</f>
        <v>1.93</v>
      </c>
      <c r="Q17">
        <f>'dane '!W17</f>
        <v>82</v>
      </c>
      <c r="R17">
        <f>'dane '!Y17</f>
        <v>0.22</v>
      </c>
      <c r="S17">
        <f>'dane '!Z17</f>
        <v>14.5</v>
      </c>
      <c r="T17">
        <f>'dane '!AA17</f>
        <v>30.1</v>
      </c>
      <c r="U17">
        <f>'dane '!AB17</f>
        <v>36.933333333333337</v>
      </c>
    </row>
    <row r="18" spans="1:21" x14ac:dyDescent="0.2">
      <c r="A18" t="s">
        <v>79</v>
      </c>
      <c r="B18">
        <f>'dane '!B18</f>
        <v>27</v>
      </c>
      <c r="C18">
        <f>'dane '!F18</f>
        <v>115.2</v>
      </c>
      <c r="D18">
        <f>'dane '!G18</f>
        <v>106</v>
      </c>
      <c r="E18">
        <f>'dane '!I18</f>
        <v>96.1</v>
      </c>
      <c r="F18">
        <f>'dane '!J18</f>
        <v>92.6</v>
      </c>
      <c r="G18">
        <f>'dane '!K18</f>
        <v>2.9125000000000001</v>
      </c>
      <c r="H18">
        <f>'dane '!L18</f>
        <v>4.4000000000000004</v>
      </c>
      <c r="I18">
        <f>'dane '!M18</f>
        <v>19.7</v>
      </c>
      <c r="J18">
        <f>'dane '!N18</f>
        <v>25.8</v>
      </c>
      <c r="K18">
        <f>'dane '!O18</f>
        <v>4.4000000000000004</v>
      </c>
      <c r="L18">
        <f>'dane '!P18</f>
        <v>614</v>
      </c>
      <c r="M18">
        <f>'dane '!Q18</f>
        <v>5.4</v>
      </c>
      <c r="N18">
        <f>'dane '!R18</f>
        <v>1.9</v>
      </c>
      <c r="O18">
        <f>'dane '!S18</f>
        <v>3.27</v>
      </c>
      <c r="P18">
        <f>'dane '!V18</f>
        <v>1.75</v>
      </c>
      <c r="Q18">
        <f>'dane '!W18</f>
        <v>140</v>
      </c>
      <c r="R18">
        <f>'dane '!Y18</f>
        <v>0.37</v>
      </c>
      <c r="S18">
        <f>'dane '!Z18</f>
        <v>19.100000000000001</v>
      </c>
      <c r="T18">
        <f>'dane '!AA18</f>
        <v>19.8</v>
      </c>
      <c r="U18">
        <f>'dane '!AB18</f>
        <v>9.64</v>
      </c>
    </row>
    <row r="19" spans="1:21" x14ac:dyDescent="0.2">
      <c r="A19" t="s">
        <v>77</v>
      </c>
      <c r="B19">
        <f>'dane '!B19</f>
        <v>12</v>
      </c>
      <c r="C19">
        <f>'dane '!F19</f>
        <v>155.30000000000001</v>
      </c>
      <c r="D19">
        <f>'dane '!G19</f>
        <v>1</v>
      </c>
      <c r="E19">
        <f>'dane '!I19</f>
        <v>47.2</v>
      </c>
      <c r="F19">
        <f>'dane '!J19</f>
        <v>87.2</v>
      </c>
      <c r="G19">
        <f>'dane '!K19</f>
        <v>2.5599999999999996</v>
      </c>
      <c r="H19">
        <f>'dane '!L19</f>
        <v>11.799999999999999</v>
      </c>
      <c r="I19">
        <f>'dane '!M19</f>
        <v>13.3</v>
      </c>
      <c r="J19">
        <f>'dane '!N19</f>
        <v>20.2</v>
      </c>
      <c r="K19">
        <f>'dane '!O19</f>
        <v>1.8</v>
      </c>
      <c r="L19">
        <f>'dane '!P19</f>
        <v>410</v>
      </c>
      <c r="M19">
        <f>'dane '!Q19</f>
        <v>37.200000000000003</v>
      </c>
      <c r="N19">
        <f>'dane '!R19</f>
        <v>27.7</v>
      </c>
      <c r="O19">
        <f>'dane '!S19</f>
        <v>13.42</v>
      </c>
      <c r="P19">
        <f>'dane '!V19</f>
        <v>3.65</v>
      </c>
      <c r="Q19">
        <f>'dane '!W19</f>
        <v>86</v>
      </c>
      <c r="R19">
        <f>'dane '!Y19</f>
        <v>0.14000000000000001</v>
      </c>
      <c r="S19">
        <f>'dane '!Z19</f>
        <v>17.3</v>
      </c>
      <c r="T19">
        <f>'dane '!AA19</f>
        <v>28.5</v>
      </c>
      <c r="U19">
        <f>'dane '!AB19</f>
        <v>27.9</v>
      </c>
    </row>
    <row r="20" spans="1:21" x14ac:dyDescent="0.2">
      <c r="A20" t="s">
        <v>81</v>
      </c>
      <c r="B20">
        <f>'dane '!B20</f>
        <v>13</v>
      </c>
      <c r="C20">
        <f>'dane '!F20</f>
        <v>95.3</v>
      </c>
      <c r="D20">
        <f>'dane '!G20</f>
        <v>231.76190476190473</v>
      </c>
      <c r="E20">
        <f>'dane '!I20</f>
        <v>100.9</v>
      </c>
      <c r="F20">
        <f>'dane '!J20</f>
        <v>61</v>
      </c>
      <c r="G20">
        <f>'dane '!K20</f>
        <v>16.574999999999999</v>
      </c>
      <c r="H20">
        <f>'dane '!L20</f>
        <v>3.35</v>
      </c>
      <c r="I20">
        <f>'dane '!M20</f>
        <v>26.2</v>
      </c>
      <c r="J20">
        <f>'dane '!N20</f>
        <v>14</v>
      </c>
      <c r="K20">
        <f>'dane '!O20</f>
        <v>35</v>
      </c>
      <c r="L20">
        <f>'dane '!P20</f>
        <v>621</v>
      </c>
      <c r="M20">
        <f>'dane '!Q20</f>
        <v>6</v>
      </c>
      <c r="N20">
        <f>'dane '!R20</f>
        <v>0.1</v>
      </c>
      <c r="O20">
        <f>'dane '!S20</f>
        <v>0.21</v>
      </c>
      <c r="P20">
        <f>'dane '!V20</f>
        <v>2.79</v>
      </c>
      <c r="Q20">
        <f>'dane '!W20</f>
        <v>65</v>
      </c>
      <c r="R20">
        <f>'dane '!Y20</f>
        <v>0.01</v>
      </c>
      <c r="S20">
        <f>'dane '!Z20</f>
        <v>11.9</v>
      </c>
      <c r="T20">
        <f>'dane '!AA20</f>
        <v>20.100000000000001</v>
      </c>
      <c r="U20">
        <f>'dane '!AB20</f>
        <v>143.91419305977459</v>
      </c>
    </row>
    <row r="21" spans="1:21" x14ac:dyDescent="0.2">
      <c r="A21" t="s">
        <v>68</v>
      </c>
      <c r="B21">
        <f>'dane '!B21</f>
        <v>15</v>
      </c>
      <c r="C21">
        <f>'dane '!F21</f>
        <v>134.30000000000001</v>
      </c>
      <c r="D21">
        <f>'dane '!G21</f>
        <v>670</v>
      </c>
      <c r="E21">
        <f>'dane '!I21</f>
        <v>63.5</v>
      </c>
      <c r="F21">
        <f>'dane '!J21</f>
        <v>95.7</v>
      </c>
      <c r="G21">
        <f>'dane '!K21</f>
        <v>4.7874999999999996</v>
      </c>
      <c r="H21">
        <f>'dane '!L21</f>
        <v>2.7875000000000001</v>
      </c>
      <c r="I21">
        <f>'dane '!M21</f>
        <v>25.1</v>
      </c>
      <c r="J21">
        <f>'dane '!N21</f>
        <v>15.9</v>
      </c>
      <c r="K21">
        <f>'dane '!O21</f>
        <v>-1.6</v>
      </c>
      <c r="L21">
        <f>'dane '!P21</f>
        <v>627</v>
      </c>
      <c r="M21">
        <f>'dane '!Q21</f>
        <v>14.8</v>
      </c>
      <c r="N21">
        <f>'dane '!R21</f>
        <v>27.5</v>
      </c>
      <c r="O21">
        <f>'dane '!S21</f>
        <v>6.82</v>
      </c>
      <c r="P21">
        <f>'dane '!V21</f>
        <v>1.86</v>
      </c>
      <c r="Q21">
        <f>'dane '!W21</f>
        <v>135</v>
      </c>
      <c r="R21">
        <f>'dane '!Y21</f>
        <v>0.4</v>
      </c>
      <c r="S21">
        <f>'dane '!Z21</f>
        <v>7.1</v>
      </c>
      <c r="T21">
        <f>'dane '!AA21</f>
        <v>19.7</v>
      </c>
      <c r="U21">
        <f>'dane '!AB21</f>
        <v>410.24285714285713</v>
      </c>
    </row>
    <row r="22" spans="1:21" x14ac:dyDescent="0.2">
      <c r="A22" t="s">
        <v>84</v>
      </c>
      <c r="B22">
        <f>'dane '!B22</f>
        <v>20</v>
      </c>
      <c r="C22">
        <f>'dane '!F22</f>
        <v>140.9</v>
      </c>
      <c r="D22">
        <f>'dane '!G22</f>
        <v>231.76190476190473</v>
      </c>
      <c r="E22">
        <f>'dane '!I22</f>
        <v>30.3</v>
      </c>
      <c r="F22">
        <f>'dane '!J22</f>
        <v>90.3</v>
      </c>
      <c r="G22">
        <f>'dane '!K22</f>
        <v>21.012499999999999</v>
      </c>
      <c r="H22">
        <f>'dane '!L22</f>
        <v>6.4375</v>
      </c>
      <c r="I22">
        <f>'dane '!M22</f>
        <v>13</v>
      </c>
      <c r="J22">
        <f>'dane '!N22</f>
        <v>17.7</v>
      </c>
      <c r="K22">
        <f>'dane '!O22</f>
        <v>5.333333333333333</v>
      </c>
      <c r="L22">
        <f>'dane '!P22</f>
        <v>307</v>
      </c>
      <c r="M22">
        <f>'dane '!Q22</f>
        <v>11.3</v>
      </c>
      <c r="N22">
        <f>'dane '!R22</f>
        <v>58.6</v>
      </c>
      <c r="O22">
        <f>'dane '!S22</f>
        <v>3.72</v>
      </c>
      <c r="P22">
        <f>'dane '!V22</f>
        <v>2.72</v>
      </c>
      <c r="Q22">
        <f>'dane '!W22</f>
        <v>56</v>
      </c>
      <c r="R22">
        <f>'dane '!Y22</f>
        <v>0.02</v>
      </c>
      <c r="S22">
        <f>'dane '!Z22</f>
        <v>17.7</v>
      </c>
      <c r="T22">
        <f>'dane '!AA22</f>
        <v>21.9</v>
      </c>
      <c r="U22">
        <f>'dane '!AB22</f>
        <v>442.83333333333331</v>
      </c>
    </row>
    <row r="23" spans="1:21" x14ac:dyDescent="0.2">
      <c r="A23" t="s">
        <v>85</v>
      </c>
      <c r="B23">
        <f>'dane '!B23</f>
        <v>21</v>
      </c>
      <c r="C23">
        <f>'dane '!F23</f>
        <v>137.30000000000001</v>
      </c>
      <c r="D23">
        <f>'dane '!G23</f>
        <v>197</v>
      </c>
      <c r="E23">
        <f>'dane '!I23</f>
        <v>73.5</v>
      </c>
      <c r="F23">
        <f>'dane '!J23</f>
        <v>84.2</v>
      </c>
      <c r="G23">
        <f>'dane '!K23</f>
        <v>8.3000000000000007</v>
      </c>
      <c r="H23">
        <f>'dane '!L23</f>
        <v>6.4</v>
      </c>
      <c r="I23">
        <f>'dane '!M23</f>
        <v>23.1</v>
      </c>
      <c r="J23">
        <f>'dane '!N23</f>
        <v>14.8</v>
      </c>
      <c r="K23">
        <f>'dane '!O23</f>
        <v>6</v>
      </c>
      <c r="L23">
        <f>'dane '!P23</f>
        <v>474</v>
      </c>
      <c r="M23">
        <f>'dane '!Q23</f>
        <v>28.5</v>
      </c>
      <c r="N23">
        <f>'dane '!R23</f>
        <v>74.2</v>
      </c>
      <c r="O23">
        <f>'dane '!S23</f>
        <v>6.75</v>
      </c>
      <c r="P23">
        <f>'dane '!V23</f>
        <v>2.59</v>
      </c>
      <c r="Q23">
        <f>'dane '!W23</f>
        <v>96</v>
      </c>
      <c r="R23">
        <f>'dane '!Y23</f>
        <v>7.0000000000000007E-2</v>
      </c>
      <c r="S23">
        <f>'dane '!Z23</f>
        <v>28.2</v>
      </c>
      <c r="T23">
        <f>'dane '!AA23</f>
        <v>25.1</v>
      </c>
      <c r="U23">
        <f>'dane '!AB23</f>
        <v>95.699999999999989</v>
      </c>
    </row>
    <row r="24" spans="1:21" x14ac:dyDescent="0.2">
      <c r="A24" t="s">
        <v>86</v>
      </c>
      <c r="B24">
        <f>'dane '!B24</f>
        <v>23</v>
      </c>
      <c r="C24">
        <f>'dane '!F24</f>
        <v>60.2</v>
      </c>
      <c r="D24">
        <f>'dane '!G24</f>
        <v>181</v>
      </c>
      <c r="E24">
        <f>'dane '!I24</f>
        <v>22.3</v>
      </c>
      <c r="F24">
        <f>'dane '!J24</f>
        <v>87.3</v>
      </c>
      <c r="G24">
        <f>'dane '!K24</f>
        <v>15</v>
      </c>
      <c r="H24">
        <f>'dane '!L24</f>
        <v>7.9</v>
      </c>
      <c r="I24">
        <f>'dane '!M24</f>
        <v>20.3</v>
      </c>
      <c r="J24">
        <f>'dane '!N24</f>
        <v>26.5</v>
      </c>
      <c r="K24">
        <f>'dane '!O24</f>
        <v>-2</v>
      </c>
      <c r="L24">
        <f>'dane '!P24</f>
        <v>261</v>
      </c>
      <c r="M24">
        <f>'dane '!Q24</f>
        <v>25</v>
      </c>
      <c r="N24">
        <f>'dane '!R24</f>
        <v>28.8</v>
      </c>
      <c r="O24">
        <f>'dane '!S24</f>
        <v>1.67</v>
      </c>
      <c r="P24">
        <f>'dane '!V24</f>
        <v>2.33</v>
      </c>
      <c r="Q24">
        <f>'dane '!W24</f>
        <v>67</v>
      </c>
      <c r="R24">
        <f>'dane '!Y24</f>
        <v>0.16</v>
      </c>
      <c r="S24">
        <f>'dane '!Z24</f>
        <v>20.6</v>
      </c>
      <c r="T24">
        <f>'dane '!AA24</f>
        <v>38.799999999999997</v>
      </c>
      <c r="U24">
        <f>'dane '!AB24</f>
        <v>198.31999999999996</v>
      </c>
    </row>
    <row r="25" spans="1:21" x14ac:dyDescent="0.2">
      <c r="A25" t="s">
        <v>88</v>
      </c>
      <c r="B25">
        <f>'dane '!B25</f>
        <v>30</v>
      </c>
      <c r="C25">
        <f>'dane '!F25</f>
        <v>141.30000000000001</v>
      </c>
      <c r="D25">
        <f>'dane '!G25</f>
        <v>0</v>
      </c>
      <c r="E25">
        <f>'dane '!I25</f>
        <v>59</v>
      </c>
      <c r="F25">
        <f>'dane '!J25</f>
        <v>83</v>
      </c>
      <c r="G25">
        <f>'dane '!K25</f>
        <v>12.15</v>
      </c>
      <c r="H25">
        <f>'dane '!L25</f>
        <v>6.6875</v>
      </c>
      <c r="I25">
        <f>'dane '!M25</f>
        <v>12.1</v>
      </c>
      <c r="J25">
        <f>'dane '!N25</f>
        <v>13.3</v>
      </c>
      <c r="K25">
        <f>'dane '!O25</f>
        <v>-7</v>
      </c>
      <c r="L25">
        <f>'dane '!P25</f>
        <v>348</v>
      </c>
      <c r="M25">
        <f>'dane '!Q25</f>
        <v>12</v>
      </c>
      <c r="N25">
        <f>'dane '!R25</f>
        <v>38.799999999999997</v>
      </c>
      <c r="O25">
        <f>'dane '!S25</f>
        <v>9.75</v>
      </c>
      <c r="P25">
        <f>'dane '!V25</f>
        <v>1.81</v>
      </c>
      <c r="Q25">
        <f>'dane '!W25</f>
        <v>79</v>
      </c>
      <c r="R25">
        <f>'dane '!Y25</f>
        <v>0.17</v>
      </c>
      <c r="S25">
        <f>'dane '!Z25</f>
        <v>22.2</v>
      </c>
      <c r="T25">
        <f>'dane '!AA25</f>
        <v>18.100000000000001</v>
      </c>
      <c r="U25">
        <f>'dane '!AB25</f>
        <v>144.01113543840199</v>
      </c>
    </row>
    <row r="26" spans="1:21" x14ac:dyDescent="0.2">
      <c r="A26" t="s">
        <v>87</v>
      </c>
      <c r="B26">
        <f>'dane '!B26</f>
        <v>38</v>
      </c>
      <c r="C26">
        <f>'dane '!F26</f>
        <v>176.7</v>
      </c>
      <c r="D26">
        <f>'dane '!G26</f>
        <v>7</v>
      </c>
      <c r="E26">
        <f>'dane '!I26</f>
        <v>48.4</v>
      </c>
      <c r="F26">
        <f>'dane '!J26</f>
        <v>88.7</v>
      </c>
      <c r="G26">
        <f>'dane '!K26</f>
        <v>5.0375000000000005</v>
      </c>
      <c r="H26">
        <f>'dane '!L26</f>
        <v>6.8875000000000002</v>
      </c>
      <c r="I26">
        <f>'dane '!M26</f>
        <v>13.4</v>
      </c>
      <c r="J26">
        <f>'dane '!N26</f>
        <v>12.8</v>
      </c>
      <c r="K26">
        <f>'dane '!O26</f>
        <v>1</v>
      </c>
      <c r="L26">
        <f>'dane '!P26</f>
        <v>466</v>
      </c>
      <c r="M26">
        <f>'dane '!Q26</f>
        <v>21.3</v>
      </c>
      <c r="N26">
        <f>'dane '!R26</f>
        <v>6.6</v>
      </c>
      <c r="O26">
        <f>'dane '!S26</f>
        <v>9.1199999999999992</v>
      </c>
      <c r="P26">
        <f>'dane '!V26</f>
        <v>3.87</v>
      </c>
      <c r="Q26">
        <f>'dane '!W26</f>
        <v>102</v>
      </c>
      <c r="R26">
        <f>'dane '!Y26</f>
        <v>0.27</v>
      </c>
      <c r="S26">
        <f>'dane '!Z26</f>
        <v>15.2</v>
      </c>
      <c r="T26">
        <f>'dane '!AA26</f>
        <v>18.399999999999999</v>
      </c>
      <c r="U26">
        <f>'dane '!AB26</f>
        <v>23.599999999999998</v>
      </c>
    </row>
    <row r="27" spans="1:21" x14ac:dyDescent="0.2">
      <c r="A27" t="s">
        <v>90</v>
      </c>
      <c r="B27">
        <f>'dane '!B27</f>
        <v>13</v>
      </c>
      <c r="C27">
        <f>'dane '!F27</f>
        <v>110.7</v>
      </c>
      <c r="D27">
        <f>'dane '!G27</f>
        <v>165</v>
      </c>
      <c r="E27">
        <f>'dane '!I27</f>
        <v>32</v>
      </c>
      <c r="F27">
        <f>'dane '!J27</f>
        <v>75.099999999999994</v>
      </c>
      <c r="G27">
        <f>'dane '!K27</f>
        <v>2.6374999999999997</v>
      </c>
      <c r="H27">
        <f>'dane '!L27</f>
        <v>4.3624999999999998</v>
      </c>
      <c r="I27">
        <f>'dane '!M27</f>
        <v>17.100000000000001</v>
      </c>
      <c r="J27">
        <f>'dane '!N27</f>
        <v>22.7</v>
      </c>
      <c r="K27">
        <f>'dane '!O27</f>
        <v>1</v>
      </c>
      <c r="L27">
        <f>'dane '!P27</f>
        <v>443</v>
      </c>
      <c r="M27">
        <f>'dane '!Q27</f>
        <v>53.8</v>
      </c>
      <c r="N27">
        <f>'dane '!R27</f>
        <v>11.4</v>
      </c>
      <c r="O27">
        <f>'dane '!S27</f>
        <v>18.3</v>
      </c>
      <c r="P27">
        <f>'dane '!V27</f>
        <v>2.2200000000000002</v>
      </c>
      <c r="Q27">
        <f>'dane '!W27</f>
        <v>128</v>
      </c>
      <c r="R27">
        <f>'dane '!Y27</f>
        <v>0.11</v>
      </c>
      <c r="S27">
        <f>'dane '!Z27</f>
        <v>18.899999999999999</v>
      </c>
      <c r="T27">
        <f>'dane '!AA27</f>
        <v>18.3</v>
      </c>
      <c r="U27">
        <f>'dane '!AB27</f>
        <v>71.7</v>
      </c>
    </row>
    <row r="28" spans="1:21" x14ac:dyDescent="0.2">
      <c r="A28" t="s">
        <v>80</v>
      </c>
      <c r="B28">
        <f>'dane '!B28</f>
        <v>21</v>
      </c>
      <c r="C28">
        <f>'dane '!F28</f>
        <v>135.4</v>
      </c>
      <c r="D28">
        <f>'dane '!G28</f>
        <v>700</v>
      </c>
      <c r="E28">
        <f>'dane '!I28</f>
        <v>55.6</v>
      </c>
      <c r="F28">
        <f>'dane '!J28</f>
        <v>80.3</v>
      </c>
      <c r="G28">
        <f>'dane '!K28</f>
        <v>3.21</v>
      </c>
      <c r="H28">
        <f>'dane '!L28</f>
        <v>6.6099999999999994</v>
      </c>
      <c r="I28">
        <f>'dane '!M28</f>
        <v>12.2</v>
      </c>
      <c r="J28">
        <f>'dane '!N28</f>
        <v>12.5</v>
      </c>
      <c r="K28">
        <f>'dane '!O28</f>
        <v>-2</v>
      </c>
      <c r="L28">
        <f>'dane '!P28</f>
        <v>379</v>
      </c>
      <c r="M28">
        <f>'dane '!Q28</f>
        <v>14.2</v>
      </c>
      <c r="N28">
        <f>'dane '!R28</f>
        <v>89.9</v>
      </c>
      <c r="O28">
        <f>'dane '!S28</f>
        <v>3.48</v>
      </c>
      <c r="P28">
        <f>'dane '!V28</f>
        <v>2.76</v>
      </c>
      <c r="Q28">
        <f>'dane '!W28</f>
        <v>61</v>
      </c>
      <c r="R28">
        <f>'dane '!Y28</f>
        <v>0.16</v>
      </c>
      <c r="S28">
        <f>'dane '!Z28</f>
        <v>12.9</v>
      </c>
      <c r="T28">
        <f>'dane '!AA28</f>
        <v>26.3</v>
      </c>
      <c r="U28">
        <f>'dane '!AB28</f>
        <v>144.12425003756678</v>
      </c>
    </row>
    <row r="29" spans="1:21" x14ac:dyDescent="0.2">
      <c r="A29" t="s">
        <v>91</v>
      </c>
      <c r="B29">
        <f>'dane '!B29</f>
        <v>9</v>
      </c>
      <c r="C29">
        <f>'dane '!F29</f>
        <v>172.5</v>
      </c>
      <c r="D29">
        <f>'dane '!G29</f>
        <v>231.76190476190473</v>
      </c>
      <c r="E29">
        <f>'dane '!I29</f>
        <v>35.299999999999997</v>
      </c>
      <c r="F29">
        <f>'dane '!J29</f>
        <v>84.4</v>
      </c>
      <c r="G29">
        <f>'dane '!K29</f>
        <v>6.8899999999999988</v>
      </c>
      <c r="H29">
        <f>'dane '!L29</f>
        <v>2.39</v>
      </c>
      <c r="I29">
        <f>'dane '!M29</f>
        <v>17</v>
      </c>
      <c r="J29">
        <f>'dane '!N29</f>
        <v>8.6</v>
      </c>
      <c r="K29">
        <f>'dane '!O29</f>
        <v>-0.54545454545454541</v>
      </c>
      <c r="L29">
        <f>'dane '!P29</f>
        <v>483</v>
      </c>
      <c r="M29">
        <f>'dane '!Q29</f>
        <v>9.3000000000000007</v>
      </c>
      <c r="N29">
        <f>'dane '!R29</f>
        <v>116</v>
      </c>
      <c r="O29">
        <f>'dane '!S29</f>
        <v>2.82</v>
      </c>
      <c r="P29">
        <f>'dane '!V29</f>
        <v>2.4300000000000002</v>
      </c>
      <c r="Q29">
        <f>'dane '!W29</f>
        <v>113</v>
      </c>
      <c r="R29">
        <f>'dane '!Y29</f>
        <v>0.11</v>
      </c>
      <c r="S29">
        <f>'dane '!Z29</f>
        <v>13</v>
      </c>
      <c r="T29">
        <f>'dane '!AA29</f>
        <v>22.2</v>
      </c>
      <c r="U29">
        <f>'dane '!AB29</f>
        <v>325.20000000000005</v>
      </c>
    </row>
    <row r="30" spans="1:21" x14ac:dyDescent="0.2">
      <c r="A30" t="s">
        <v>75</v>
      </c>
      <c r="B30">
        <f>'dane '!B30</f>
        <v>19</v>
      </c>
      <c r="C30">
        <f>'dane '!F30</f>
        <v>188.6</v>
      </c>
      <c r="D30">
        <f>'dane '!G30</f>
        <v>198</v>
      </c>
      <c r="E30">
        <f>'dane '!I30</f>
        <v>77.5</v>
      </c>
      <c r="F30">
        <f>'dane '!J30</f>
        <v>85.1</v>
      </c>
      <c r="G30">
        <f>'dane '!K30</f>
        <v>3.8</v>
      </c>
      <c r="H30">
        <f>'dane '!L30</f>
        <v>3.3500000000000005</v>
      </c>
      <c r="I30">
        <f>'dane '!M30</f>
        <v>16.2</v>
      </c>
      <c r="J30">
        <f>'dane '!N30</f>
        <v>8.4</v>
      </c>
      <c r="K30">
        <f>'dane '!O30</f>
        <v>-0.8</v>
      </c>
      <c r="L30">
        <f>'dane '!P30</f>
        <v>497</v>
      </c>
      <c r="M30">
        <f>'dane '!Q30</f>
        <v>17.399999999999999</v>
      </c>
      <c r="N30">
        <f>'dane '!R30</f>
        <v>107.4</v>
      </c>
      <c r="O30">
        <f>'dane '!S30</f>
        <v>13.99</v>
      </c>
      <c r="P30">
        <f>'dane '!V30</f>
        <v>3.5</v>
      </c>
      <c r="Q30">
        <f>'dane '!W30</f>
        <v>110</v>
      </c>
      <c r="R30">
        <f>'dane '!Y30</f>
        <v>0.17</v>
      </c>
      <c r="S30">
        <f>'dane '!Z30</f>
        <v>37.799999999999997</v>
      </c>
      <c r="T30">
        <f>'dane '!AA30</f>
        <v>30</v>
      </c>
      <c r="U30">
        <f>'dane '!AB30</f>
        <v>144.2523062613476</v>
      </c>
    </row>
    <row r="31" spans="1:21" x14ac:dyDescent="0.2">
      <c r="A31" s="2" t="s">
        <v>111</v>
      </c>
      <c r="B31" s="2">
        <f t="shared" ref="B31:T31" si="0">AVERAGE(B3:B30)</f>
        <v>19.571428571428573</v>
      </c>
      <c r="C31" s="2">
        <f t="shared" si="0"/>
        <v>140.66071428571428</v>
      </c>
      <c r="D31" s="2">
        <f t="shared" si="0"/>
        <v>226.10157699443411</v>
      </c>
      <c r="E31" s="2">
        <f t="shared" si="0"/>
        <v>55.171428571428571</v>
      </c>
      <c r="F31" s="2">
        <f t="shared" si="0"/>
        <v>86.746428571428552</v>
      </c>
      <c r="G31" s="2">
        <f t="shared" ref="G31:H31" si="1">AVERAGE(G3:G30)</f>
        <v>10.963660714285712</v>
      </c>
      <c r="H31" s="2">
        <f t="shared" si="1"/>
        <v>5.8385714285714281</v>
      </c>
      <c r="I31" s="2">
        <f t="shared" si="0"/>
        <v>16.103571428571431</v>
      </c>
      <c r="J31" s="2">
        <f t="shared" si="0"/>
        <v>16.69285714285714</v>
      </c>
      <c r="K31" s="2">
        <f t="shared" si="0"/>
        <v>2.9182178932178933</v>
      </c>
      <c r="L31" s="2">
        <f t="shared" si="0"/>
        <v>478.46428571428572</v>
      </c>
      <c r="M31" s="2">
        <f t="shared" si="0"/>
        <v>19.964285714285715</v>
      </c>
      <c r="N31" s="2">
        <f t="shared" si="0"/>
        <v>50.146428571428579</v>
      </c>
      <c r="O31" s="2">
        <f t="shared" si="0"/>
        <v>7.7542857142857136</v>
      </c>
      <c r="P31" s="2">
        <f t="shared" si="0"/>
        <v>2.6935714285714289</v>
      </c>
      <c r="Q31" s="2">
        <f t="shared" si="0"/>
        <v>91.178571428571431</v>
      </c>
      <c r="R31" s="2">
        <f t="shared" si="0"/>
        <v>0.17642857142857146</v>
      </c>
      <c r="S31" s="2">
        <f t="shared" si="0"/>
        <v>20.203571428571426</v>
      </c>
      <c r="T31" s="2">
        <f t="shared" si="0"/>
        <v>23.774999999999999</v>
      </c>
      <c r="U31" s="2">
        <f t="shared" ref="U31" si="2">AVERAGE(U3:U30)</f>
        <v>142.93209337504067</v>
      </c>
    </row>
    <row r="32" spans="1:21" x14ac:dyDescent="0.2">
      <c r="A32" s="2" t="s">
        <v>112</v>
      </c>
      <c r="B32" s="2">
        <f t="shared" ref="B32:T32" si="3">ABS(B31)</f>
        <v>19.571428571428573</v>
      </c>
      <c r="C32" s="2">
        <f t="shared" si="3"/>
        <v>140.66071428571428</v>
      </c>
      <c r="D32" s="2">
        <f t="shared" si="3"/>
        <v>226.10157699443411</v>
      </c>
      <c r="E32" s="2">
        <f t="shared" si="3"/>
        <v>55.171428571428571</v>
      </c>
      <c r="F32" s="2">
        <f t="shared" si="3"/>
        <v>86.746428571428552</v>
      </c>
      <c r="G32" s="2">
        <f t="shared" ref="G32:H32" si="4">ABS(G31)</f>
        <v>10.963660714285712</v>
      </c>
      <c r="H32" s="2">
        <f t="shared" si="4"/>
        <v>5.8385714285714281</v>
      </c>
      <c r="I32" s="2">
        <f t="shared" si="3"/>
        <v>16.103571428571431</v>
      </c>
      <c r="J32" s="2">
        <f t="shared" si="3"/>
        <v>16.69285714285714</v>
      </c>
      <c r="K32" s="2">
        <f t="shared" si="3"/>
        <v>2.9182178932178933</v>
      </c>
      <c r="L32" s="2">
        <f t="shared" si="3"/>
        <v>478.46428571428572</v>
      </c>
      <c r="M32" s="2">
        <f t="shared" si="3"/>
        <v>19.964285714285715</v>
      </c>
      <c r="N32" s="2">
        <f t="shared" si="3"/>
        <v>50.146428571428579</v>
      </c>
      <c r="O32" s="2">
        <f t="shared" si="3"/>
        <v>7.7542857142857136</v>
      </c>
      <c r="P32" s="2">
        <f t="shared" si="3"/>
        <v>2.6935714285714289</v>
      </c>
      <c r="Q32" s="2">
        <f t="shared" si="3"/>
        <v>91.178571428571431</v>
      </c>
      <c r="R32" s="2">
        <f t="shared" si="3"/>
        <v>0.17642857142857146</v>
      </c>
      <c r="S32" s="2">
        <f t="shared" si="3"/>
        <v>20.203571428571426</v>
      </c>
      <c r="T32" s="2">
        <f t="shared" si="3"/>
        <v>23.774999999999999</v>
      </c>
      <c r="U32" s="2">
        <f t="shared" ref="U32" si="5">ABS(U31)</f>
        <v>142.93209337504067</v>
      </c>
    </row>
    <row r="33" spans="1:21" x14ac:dyDescent="0.2">
      <c r="A33" s="2" t="s">
        <v>113</v>
      </c>
      <c r="B33" s="2">
        <f t="shared" ref="B33:T33" si="6">STDEV(B3:B30)</f>
        <v>8.5132949247744545</v>
      </c>
      <c r="C33" s="2">
        <f t="shared" si="6"/>
        <v>37.503692058108328</v>
      </c>
      <c r="D33" s="2">
        <f t="shared" si="6"/>
        <v>219.63973264423353</v>
      </c>
      <c r="E33" s="2">
        <f t="shared" si="6"/>
        <v>24.402547789612822</v>
      </c>
      <c r="F33" s="2">
        <f t="shared" si="6"/>
        <v>9.3794291124883014</v>
      </c>
      <c r="G33" s="2">
        <f t="shared" ref="G33:H33" si="7">STDEV(G3:G30)</f>
        <v>11.055910654866906</v>
      </c>
      <c r="H33" s="2">
        <f t="shared" si="7"/>
        <v>2.8011360483517502</v>
      </c>
      <c r="I33" s="2">
        <f t="shared" si="6"/>
        <v>4.8799273023468661</v>
      </c>
      <c r="J33" s="2">
        <f t="shared" si="6"/>
        <v>6.2655394122919832</v>
      </c>
      <c r="K33" s="2">
        <f t="shared" si="6"/>
        <v>9.2717548028061003</v>
      </c>
      <c r="L33" s="2">
        <f t="shared" si="6"/>
        <v>116.33651130420695</v>
      </c>
      <c r="M33" s="2">
        <f t="shared" si="6"/>
        <v>11.782982527725203</v>
      </c>
      <c r="N33" s="2">
        <f t="shared" si="6"/>
        <v>60.358432361542135</v>
      </c>
      <c r="O33" s="2">
        <f t="shared" si="6"/>
        <v>5.4442449590924173</v>
      </c>
      <c r="P33" s="2">
        <f t="shared" si="6"/>
        <v>0.69739841573131578</v>
      </c>
      <c r="Q33" s="2">
        <f t="shared" si="6"/>
        <v>27.486095570950948</v>
      </c>
      <c r="R33" s="2">
        <f t="shared" si="6"/>
        <v>9.8477833027964132E-2</v>
      </c>
      <c r="S33" s="2">
        <f t="shared" si="6"/>
        <v>10.090864300348237</v>
      </c>
      <c r="T33" s="2">
        <f t="shared" si="6"/>
        <v>6.8798484587100521</v>
      </c>
      <c r="U33" s="2">
        <f t="shared" ref="U33" si="8">STDEV(U3:U30)</f>
        <v>124.68618591242719</v>
      </c>
    </row>
    <row r="34" spans="1:21" x14ac:dyDescent="0.2">
      <c r="A34" s="2" t="s">
        <v>30</v>
      </c>
      <c r="B34" s="3">
        <f t="shared" ref="B34:T34" si="9">B33/B32*100</f>
        <v>43.49858720687677</v>
      </c>
      <c r="C34" s="3">
        <f t="shared" si="9"/>
        <v>26.662520696382714</v>
      </c>
      <c r="D34" s="3">
        <f t="shared" si="9"/>
        <v>97.142061353088366</v>
      </c>
      <c r="E34" s="3">
        <f t="shared" si="9"/>
        <v>44.230407697382127</v>
      </c>
      <c r="F34" s="3">
        <f t="shared" si="9"/>
        <v>10.812467172369077</v>
      </c>
      <c r="G34" s="3">
        <f t="shared" ref="G34:H34" si="10">G33/G32*100</f>
        <v>100.84141549966968</v>
      </c>
      <c r="H34" s="3">
        <f t="shared" si="10"/>
        <v>47.976394270766463</v>
      </c>
      <c r="I34" s="3">
        <f t="shared" si="9"/>
        <v>30.303385332825954</v>
      </c>
      <c r="J34" s="3">
        <f t="shared" si="9"/>
        <v>37.53425407449199</v>
      </c>
      <c r="K34" s="3">
        <f t="shared" si="9"/>
        <v>317.71975712828686</v>
      </c>
      <c r="L34" s="3">
        <f t="shared" si="9"/>
        <v>24.314565324459167</v>
      </c>
      <c r="M34" s="3">
        <f t="shared" si="9"/>
        <v>59.020306042272928</v>
      </c>
      <c r="N34" s="3">
        <f t="shared" si="9"/>
        <v>120.36436907080545</v>
      </c>
      <c r="O34" s="3">
        <f t="shared" si="9"/>
        <v>70.209496524773257</v>
      </c>
      <c r="P34" s="3">
        <f t="shared" si="9"/>
        <v>25.891216707076158</v>
      </c>
      <c r="Q34" s="3">
        <f t="shared" si="9"/>
        <v>30.145345710404488</v>
      </c>
      <c r="R34" s="3">
        <f t="shared" si="9"/>
        <v>55.817395238522174</v>
      </c>
      <c r="S34" s="3">
        <f t="shared" si="9"/>
        <v>49.945943151803199</v>
      </c>
      <c r="T34" s="3">
        <f t="shared" si="9"/>
        <v>28.937322644416625</v>
      </c>
      <c r="U34" s="3">
        <f t="shared" ref="U34" si="11">U33/U32*100</f>
        <v>87.234562209385757</v>
      </c>
    </row>
    <row r="39" spans="1:21" x14ac:dyDescent="0.2">
      <c r="B39" t="s">
        <v>0</v>
      </c>
    </row>
    <row r="40" spans="1:21" x14ac:dyDescent="0.2">
      <c r="B40" t="s">
        <v>1</v>
      </c>
    </row>
    <row r="41" spans="1:21" x14ac:dyDescent="0.2">
      <c r="B41" t="s">
        <v>3</v>
      </c>
    </row>
    <row r="42" spans="1:21" x14ac:dyDescent="0.2">
      <c r="B42" t="s">
        <v>4</v>
      </c>
    </row>
    <row r="43" spans="1:21" x14ac:dyDescent="0.2">
      <c r="B43" t="s">
        <v>5</v>
      </c>
    </row>
    <row r="44" spans="1:21" x14ac:dyDescent="0.2">
      <c r="B44" t="s">
        <v>7</v>
      </c>
    </row>
    <row r="45" spans="1:21" x14ac:dyDescent="0.2">
      <c r="B45" t="s">
        <v>9</v>
      </c>
    </row>
    <row r="46" spans="1:21" x14ac:dyDescent="0.2">
      <c r="B46" t="s">
        <v>10</v>
      </c>
    </row>
    <row r="47" spans="1:21" x14ac:dyDescent="0.2">
      <c r="B47" t="s">
        <v>11</v>
      </c>
    </row>
    <row r="48" spans="1:21" x14ac:dyDescent="0.2">
      <c r="B48" t="s">
        <v>12</v>
      </c>
    </row>
    <row r="49" spans="2:2" x14ac:dyDescent="0.2">
      <c r="B49" t="s">
        <v>13</v>
      </c>
    </row>
    <row r="50" spans="2:2" x14ac:dyDescent="0.2">
      <c r="B50" t="s">
        <v>14</v>
      </c>
    </row>
    <row r="51" spans="2:2" x14ac:dyDescent="0.2">
      <c r="B51" s="7" t="s">
        <v>15</v>
      </c>
    </row>
    <row r="52" spans="2:2" x14ac:dyDescent="0.2">
      <c r="B52" s="7" t="s">
        <v>16</v>
      </c>
    </row>
    <row r="53" spans="2:2" x14ac:dyDescent="0.2">
      <c r="B53" s="7" t="s">
        <v>17</v>
      </c>
    </row>
    <row r="54" spans="2:2" x14ac:dyDescent="0.2">
      <c r="B54" s="7" t="s">
        <v>18</v>
      </c>
    </row>
    <row r="55" spans="2:2" x14ac:dyDescent="0.2">
      <c r="B55" s="7" t="s">
        <v>19</v>
      </c>
    </row>
    <row r="56" spans="2:2" x14ac:dyDescent="0.2">
      <c r="B56" s="7" t="s">
        <v>21</v>
      </c>
    </row>
    <row r="57" spans="2:2" x14ac:dyDescent="0.2">
      <c r="B57" s="7" t="s">
        <v>22</v>
      </c>
    </row>
    <row r="58" spans="2:2" x14ac:dyDescent="0.2">
      <c r="B58" t="s">
        <v>24</v>
      </c>
    </row>
    <row r="59" spans="2:2" x14ac:dyDescent="0.2">
      <c r="B59" s="7" t="s">
        <v>25</v>
      </c>
    </row>
    <row r="60" spans="2:2" x14ac:dyDescent="0.2">
      <c r="B60" s="7" t="s">
        <v>26</v>
      </c>
    </row>
    <row r="61" spans="2:2" x14ac:dyDescent="0.2">
      <c r="B61" s="7" t="s">
        <v>27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21"/>
  <sheetViews>
    <sheetView zoomScaleNormal="100" workbookViewId="0">
      <pane xSplit="1" ySplit="1" topLeftCell="AJ2" activePane="bottomRight" state="frozen"/>
      <selection pane="topRight" activeCell="B1" sqref="B1"/>
      <selection pane="bottomLeft" activeCell="A2" sqref="A2"/>
      <selection pane="bottomRight" sqref="A1:U21"/>
    </sheetView>
  </sheetViews>
  <sheetFormatPr defaultRowHeight="12.75" x14ac:dyDescent="0.2"/>
  <cols>
    <col min="5" max="5" width="9.7109375" bestFit="1" customWidth="1"/>
  </cols>
  <sheetData>
    <row r="1" spans="1:43" x14ac:dyDescent="0.2">
      <c r="B1" t="str">
        <f>'dane po Vs'!B1</f>
        <v>X1</v>
      </c>
      <c r="C1" t="str">
        <f>'dane po Vs'!C1</f>
        <v>X5</v>
      </c>
      <c r="D1" t="str">
        <f>'dane po Vs'!D1</f>
        <v>X6</v>
      </c>
      <c r="E1" t="str">
        <f>'dane po Vs'!E1</f>
        <v>X8</v>
      </c>
      <c r="F1" t="str">
        <f>'dane po Vs'!F1</f>
        <v>X9</v>
      </c>
      <c r="G1" t="str">
        <f>'dane po Vs'!G1</f>
        <v>X10</v>
      </c>
      <c r="H1" t="str">
        <f>'dane po Vs'!H1</f>
        <v>X11</v>
      </c>
      <c r="I1" t="str">
        <f>'dane po Vs'!I1</f>
        <v>X12</v>
      </c>
      <c r="J1" t="str">
        <f>'dane po Vs'!J1</f>
        <v>X13</v>
      </c>
      <c r="K1" t="str">
        <f>'dane po Vs'!K1</f>
        <v>X14</v>
      </c>
      <c r="L1" t="str">
        <f>'dane po Vs'!L1</f>
        <v>X15</v>
      </c>
      <c r="M1" t="str">
        <f>'dane po Vs'!M1</f>
        <v>X16</v>
      </c>
      <c r="N1" t="str">
        <f>'dane po Vs'!N1</f>
        <v>X17</v>
      </c>
      <c r="O1" t="str">
        <f>'dane po Vs'!O1</f>
        <v>X18</v>
      </c>
      <c r="P1" t="str">
        <f>'dane po Vs'!P1</f>
        <v>X21</v>
      </c>
      <c r="Q1" t="str">
        <f>'dane po Vs'!Q1</f>
        <v>X22</v>
      </c>
      <c r="R1" t="str">
        <f>'dane po Vs'!R1</f>
        <v>X24</v>
      </c>
      <c r="S1" t="str">
        <f>'dane po Vs'!S1</f>
        <v>X25</v>
      </c>
      <c r="T1" t="str">
        <f>'dane po Vs'!T1</f>
        <v>X26</v>
      </c>
      <c r="U1" t="str">
        <f>'dane po Vs'!U1</f>
        <v>X27</v>
      </c>
      <c r="X1" t="s">
        <v>0</v>
      </c>
      <c r="Y1" t="s">
        <v>4</v>
      </c>
      <c r="Z1" t="s">
        <v>5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  <c r="AL1" t="s">
        <v>20</v>
      </c>
      <c r="AM1" t="s">
        <v>21</v>
      </c>
      <c r="AN1" t="s">
        <v>23</v>
      </c>
      <c r="AO1" t="s">
        <v>24</v>
      </c>
      <c r="AP1" t="s">
        <v>25</v>
      </c>
      <c r="AQ1" t="s">
        <v>26</v>
      </c>
    </row>
    <row r="2" spans="1:43" x14ac:dyDescent="0.2">
      <c r="A2" t="s">
        <v>0</v>
      </c>
      <c r="B2" s="1">
        <f>PEARSON('dane po Vs'!B3:B30,'dane po Vs'!$B$3:$B$30)</f>
        <v>0.99999999999999978</v>
      </c>
      <c r="C2" s="1">
        <f>PEARSON('dane po Vs'!C3:C30,'dane po Vs'!$B$3:$B$30)</f>
        <v>-4.0423294787351238E-2</v>
      </c>
      <c r="D2" s="1">
        <f>PEARSON('dane po Vs'!D3:D30,'dane po Vs'!$B$3:$B$30)</f>
        <v>-0.12531421963969322</v>
      </c>
      <c r="E2" s="1">
        <f>PEARSON('dane po Vs'!E3:E30,'dane po Vs'!$B$3:$B$30)</f>
        <v>0.15561324360793855</v>
      </c>
      <c r="F2" s="1">
        <f>PEARSON('dane po Vs'!F3:F30,'dane po Vs'!$B$3:$B$30)</f>
        <v>0.33709433990737109</v>
      </c>
      <c r="G2" s="1">
        <f>PEARSON('dane po Vs'!G3:G30,'dane po Vs'!$B$3:$B$30)</f>
        <v>0.3415757189899653</v>
      </c>
      <c r="H2" s="1">
        <f>PEARSON('dane po Vs'!H3:H30,'dane po Vs'!$B$3:$B$30)</f>
        <v>0.15389121677087023</v>
      </c>
      <c r="I2" s="1">
        <f>PEARSON('dane po Vs'!I3:I30,'dane po Vs'!$B$3:$B$30)</f>
        <v>-0.29139573090994181</v>
      </c>
      <c r="J2" s="1">
        <f>PEARSON('dane po Vs'!J3:J30,'dane po Vs'!$B$3:$B$30)</f>
        <v>-0.16656527891022807</v>
      </c>
      <c r="K2" s="1">
        <f>PEARSON('dane po Vs'!K3:K30,'dane po Vs'!$B$3:$B$30)</f>
        <v>-0.13050223304204053</v>
      </c>
      <c r="L2" s="1">
        <f>PEARSON('dane po Vs'!L3:L30,'dane po Vs'!$B$3:$B$30)</f>
        <v>-0.27322954812463612</v>
      </c>
      <c r="M2" s="1">
        <f>PEARSON('dane po Vs'!M3:M30,'dane po Vs'!$B$3:$B$30)</f>
        <v>-0.13854128873796803</v>
      </c>
      <c r="N2" s="1">
        <f>PEARSON('dane po Vs'!N3:N30,'dane po Vs'!$B$3:$B$30)</f>
        <v>0.14014468933255744</v>
      </c>
      <c r="O2" s="1">
        <f>PEARSON('dane po Vs'!O3:O30,'dane po Vs'!$B$3:$B$30)</f>
        <v>-0.14177510490409989</v>
      </c>
      <c r="P2" s="1">
        <f>PEARSON('dane po Vs'!P3:P30,'dane po Vs'!$B$3:$B$30)</f>
        <v>0.1585922488891538</v>
      </c>
      <c r="Q2" s="1">
        <f>PEARSON('dane po Vs'!Q3:Q30,'dane po Vs'!$B$3:$B$30)</f>
        <v>-0.36117190212278888</v>
      </c>
      <c r="R2" s="1">
        <f>PEARSON('dane po Vs'!R3:R30,'dane po Vs'!$B$3:$B$30)</f>
        <v>0.16067948562293824</v>
      </c>
      <c r="S2" s="1">
        <f>PEARSON('dane po Vs'!S3:S30,'dane po Vs'!$B$3:$B$30)</f>
        <v>0.45572493003611836</v>
      </c>
      <c r="T2" s="1">
        <f>PEARSON('dane po Vs'!T3:T30,'dane po Vs'!$B$3:$B$30)</f>
        <v>0.41033395760964825</v>
      </c>
      <c r="U2" s="1">
        <f>PEARSON('dane po Vs'!U3:U30,'dane po Vs'!$B$3:$B$30)</f>
        <v>-0.19597113994905707</v>
      </c>
      <c r="V2" s="1"/>
      <c r="W2" t="str">
        <f>A2</f>
        <v>X1</v>
      </c>
      <c r="X2">
        <f>ABS(B2)</f>
        <v>0.99999999999999978</v>
      </c>
      <c r="Y2">
        <f t="shared" ref="Y2:AQ15" si="0">ABS(C2)</f>
        <v>4.0423294787351238E-2</v>
      </c>
      <c r="Z2">
        <f t="shared" si="0"/>
        <v>0.12531421963969322</v>
      </c>
      <c r="AA2">
        <f t="shared" si="0"/>
        <v>0.15561324360793855</v>
      </c>
      <c r="AB2">
        <f t="shared" si="0"/>
        <v>0.33709433990737109</v>
      </c>
      <c r="AC2">
        <f t="shared" si="0"/>
        <v>0.3415757189899653</v>
      </c>
      <c r="AD2">
        <f t="shared" si="0"/>
        <v>0.15389121677087023</v>
      </c>
      <c r="AE2">
        <f t="shared" si="0"/>
        <v>0.29139573090994181</v>
      </c>
      <c r="AF2">
        <f t="shared" si="0"/>
        <v>0.16656527891022807</v>
      </c>
      <c r="AG2">
        <f t="shared" si="0"/>
        <v>0.13050223304204053</v>
      </c>
      <c r="AH2">
        <f t="shared" si="0"/>
        <v>0.27322954812463612</v>
      </c>
      <c r="AI2">
        <f t="shared" si="0"/>
        <v>0.13854128873796803</v>
      </c>
      <c r="AJ2">
        <f t="shared" si="0"/>
        <v>0.14014468933255744</v>
      </c>
      <c r="AK2">
        <f t="shared" si="0"/>
        <v>0.14177510490409989</v>
      </c>
      <c r="AL2">
        <f t="shared" si="0"/>
        <v>0.1585922488891538</v>
      </c>
      <c r="AM2">
        <f t="shared" si="0"/>
        <v>0.36117190212278888</v>
      </c>
      <c r="AN2">
        <f t="shared" si="0"/>
        <v>0.16067948562293824</v>
      </c>
      <c r="AO2">
        <f t="shared" si="0"/>
        <v>0.45572493003611836</v>
      </c>
      <c r="AP2">
        <f t="shared" si="0"/>
        <v>0.41033395760964825</v>
      </c>
      <c r="AQ2">
        <f t="shared" si="0"/>
        <v>0.19597113994905707</v>
      </c>
    </row>
    <row r="3" spans="1:43" x14ac:dyDescent="0.2">
      <c r="A3" t="s">
        <v>4</v>
      </c>
      <c r="B3" s="1"/>
      <c r="C3" s="1">
        <f>PEARSON('dane po Vs'!C3:C30,'dane po Vs'!$C$3:$C$30)</f>
        <v>1.0000000000000002</v>
      </c>
      <c r="D3" s="1">
        <f>PEARSON('dane po Vs'!D3:D30,'dane po Vs'!$C$3:$C$30)</f>
        <v>-0.22163406964466498</v>
      </c>
      <c r="E3" s="1">
        <f>PEARSON('dane po Vs'!E3:E30,'dane po Vs'!$C$3:$C$30)</f>
        <v>0.1939978227842859</v>
      </c>
      <c r="F3" s="1">
        <f>PEARSON('dane po Vs'!F3:F30,'dane po Vs'!$C$3:$C$30)</f>
        <v>8.3327418571674555E-2</v>
      </c>
      <c r="G3" s="1">
        <f>PEARSON('dane po Vs'!G3:G30,'dane po Vs'!$C$3:$C$30)</f>
        <v>-0.21246250602329314</v>
      </c>
      <c r="H3" s="1">
        <f>PEARSON('dane po Vs'!H3:H30,'dane po Vs'!$C$3:$C$30)</f>
        <v>-0.28349914094081058</v>
      </c>
      <c r="I3" s="1">
        <f>PEARSON('dane po Vs'!I3:I30,'dane po Vs'!$C$3:$C$30)</f>
        <v>-0.28950749801494385</v>
      </c>
      <c r="J3" s="1">
        <f>PEARSON('dane po Vs'!J3:J30,'dane po Vs'!$C$3:$C$30)</f>
        <v>-0.37069021520265727</v>
      </c>
      <c r="K3" s="1">
        <f>PEARSON('dane po Vs'!K3:K30,'dane po Vs'!$C$3:$C$30)</f>
        <v>-9.4947764596282236E-2</v>
      </c>
      <c r="L3" s="1">
        <f>PEARSON('dane po Vs'!L3:L30,'dane po Vs'!$C$3:$C$30)</f>
        <v>0.16731598825795166</v>
      </c>
      <c r="M3" s="1">
        <f>PEARSON('dane po Vs'!M3:M30,'dane po Vs'!$C$3:$C$30)</f>
        <v>-0.29136030545853125</v>
      </c>
      <c r="N3" s="1">
        <f>PEARSON('dane po Vs'!N3:N30,'dane po Vs'!$C$3:$C$30)</f>
        <v>0.30795632687200769</v>
      </c>
      <c r="O3" s="1">
        <f>PEARSON('dane po Vs'!O3:O30,'dane po Vs'!$C$3:$C$30)</f>
        <v>1.5865634163971531E-2</v>
      </c>
      <c r="P3" s="1">
        <f>PEARSON('dane po Vs'!P3:P30,'dane po Vs'!$C$3:$C$30)</f>
        <v>-0.13797802836747078</v>
      </c>
      <c r="Q3" s="1">
        <f>PEARSON('dane po Vs'!Q3:Q30,'dane po Vs'!$C$3:$C$30)</f>
        <v>0.13436839266726719</v>
      </c>
      <c r="R3" s="1">
        <f>PEARSON('dane po Vs'!R3:R30,'dane po Vs'!$C$3:$C$30)</f>
        <v>-2.3756130057461133E-2</v>
      </c>
      <c r="S3" s="1">
        <f>PEARSON('dane po Vs'!S3:S30,'dane po Vs'!$C$3:$C$30)</f>
        <v>0.1817080480637851</v>
      </c>
      <c r="T3" s="1">
        <f>PEARSON('dane po Vs'!T3:T30,'dane po Vs'!$C$3:$C$30)</f>
        <v>-0.14483640412269264</v>
      </c>
      <c r="U3" s="1">
        <f>PEARSON('dane po Vs'!U3:U30,'dane po Vs'!$C$3:$C$30)</f>
        <v>7.3459290102955016E-2</v>
      </c>
      <c r="V3" s="1"/>
      <c r="W3" t="str">
        <f t="shared" ref="W3:W21" si="1">A3</f>
        <v>X5</v>
      </c>
      <c r="X3">
        <f t="shared" ref="X3:X21" si="2">ABS(B3)</f>
        <v>0</v>
      </c>
      <c r="Y3">
        <f t="shared" si="0"/>
        <v>1.0000000000000002</v>
      </c>
      <c r="Z3">
        <f t="shared" si="0"/>
        <v>0.22163406964466498</v>
      </c>
      <c r="AA3">
        <f t="shared" si="0"/>
        <v>0.1939978227842859</v>
      </c>
      <c r="AB3">
        <f t="shared" si="0"/>
        <v>8.3327418571674555E-2</v>
      </c>
      <c r="AC3">
        <f t="shared" si="0"/>
        <v>0.21246250602329314</v>
      </c>
      <c r="AD3">
        <f t="shared" si="0"/>
        <v>0.28349914094081058</v>
      </c>
      <c r="AE3">
        <f t="shared" si="0"/>
        <v>0.28950749801494385</v>
      </c>
      <c r="AF3">
        <f t="shared" si="0"/>
        <v>0.37069021520265727</v>
      </c>
      <c r="AG3">
        <f t="shared" si="0"/>
        <v>9.4947764596282236E-2</v>
      </c>
      <c r="AH3">
        <f t="shared" si="0"/>
        <v>0.16731598825795166</v>
      </c>
      <c r="AI3">
        <f t="shared" si="0"/>
        <v>0.29136030545853125</v>
      </c>
      <c r="AJ3">
        <f t="shared" si="0"/>
        <v>0.30795632687200769</v>
      </c>
      <c r="AK3">
        <f t="shared" si="0"/>
        <v>1.5865634163971531E-2</v>
      </c>
      <c r="AL3">
        <f t="shared" si="0"/>
        <v>0.13797802836747078</v>
      </c>
      <c r="AM3">
        <f t="shared" si="0"/>
        <v>0.13436839266726719</v>
      </c>
      <c r="AN3">
        <f t="shared" si="0"/>
        <v>2.3756130057461133E-2</v>
      </c>
      <c r="AO3">
        <f t="shared" si="0"/>
        <v>0.1817080480637851</v>
      </c>
      <c r="AP3">
        <f t="shared" si="0"/>
        <v>0.14483640412269264</v>
      </c>
      <c r="AQ3">
        <f t="shared" si="0"/>
        <v>7.3459290102955016E-2</v>
      </c>
    </row>
    <row r="4" spans="1:43" x14ac:dyDescent="0.2">
      <c r="A4" t="s">
        <v>5</v>
      </c>
      <c r="B4" s="1"/>
      <c r="D4" s="1">
        <f>PEARSON('dane po Vs'!D3:D30,'dane po Vs'!$D$3:$D$30)</f>
        <v>1</v>
      </c>
      <c r="E4" s="1">
        <f>PEARSON('dane po Vs'!E3:E30,'dane po Vs'!$D$3:$D$30)</f>
        <v>-1.3463407465442521E-2</v>
      </c>
      <c r="F4" s="1">
        <f>PEARSON('dane po Vs'!F3:F30,'dane po Vs'!$D$3:$D$30)</f>
        <v>-0.10860307884163074</v>
      </c>
      <c r="G4" s="1">
        <f>PEARSON('dane po Vs'!G3:G30,'dane po Vs'!$D$3:$D$30)</f>
        <v>-0.20538230040768657</v>
      </c>
      <c r="H4" s="1">
        <f>PEARSON('dane po Vs'!H3:H30,'dane po Vs'!$D$3:$D$30)</f>
        <v>-0.10254698857098796</v>
      </c>
      <c r="I4" s="1">
        <f>PEARSON('dane po Vs'!I3:I30,'dane po Vs'!$D$3:$D$30)</f>
        <v>0.11791258201065449</v>
      </c>
      <c r="J4" s="1">
        <f>PEARSON('dane po Vs'!J3:J30,'dane po Vs'!$D$3:$D$30)</f>
        <v>-0.17081552348771814</v>
      </c>
      <c r="K4" s="1">
        <f>PEARSON('dane po Vs'!K3:K30,'dane po Vs'!$D$3:$D$30)</f>
        <v>-9.1507916008326057E-2</v>
      </c>
      <c r="L4" s="1">
        <f>PEARSON('dane po Vs'!L3:L30,'dane po Vs'!$D$3:$D$30)</f>
        <v>0.12920003270373709</v>
      </c>
      <c r="M4" s="1">
        <f>PEARSON('dane po Vs'!M3:M30,'dane po Vs'!$D$3:$D$30)</f>
        <v>3.6136612039553491E-4</v>
      </c>
      <c r="N4" s="1">
        <f>PEARSON('dane po Vs'!N3:N30,'dane po Vs'!$D$3:$D$30)</f>
        <v>0.309488614869807</v>
      </c>
      <c r="O4" s="1">
        <f>PEARSON('dane po Vs'!O3:O30,'dane po Vs'!$D$3:$D$30)</f>
        <v>-9.1829024352343511E-2</v>
      </c>
      <c r="P4" s="1">
        <f>PEARSON('dane po Vs'!P3:P30,'dane po Vs'!$D$3:$D$30)</f>
        <v>-6.1927128083160705E-2</v>
      </c>
      <c r="Q4" s="1">
        <f>PEARSON('dane po Vs'!Q3:Q30,'dane po Vs'!$D$3:$D$30)</f>
        <v>0.13709232389210035</v>
      </c>
      <c r="R4" s="1">
        <f>PEARSON('dane po Vs'!R3:R30,'dane po Vs'!$D$3:$D$30)</f>
        <v>0.18022430205138459</v>
      </c>
      <c r="S4" s="1">
        <f>PEARSON('dane po Vs'!S3:S30,'dane po Vs'!$D$3:$D$30)</f>
        <v>-2.8478935602773273E-2</v>
      </c>
      <c r="T4" s="1">
        <f>PEARSON('dane po Vs'!T3:T30,'dane po Vs'!$D$3:$D$30)</f>
        <v>-8.5201724797933059E-2</v>
      </c>
      <c r="U4" s="1">
        <f>PEARSON('dane po Vs'!U3:U30,'dane po Vs'!$D$3:$D$30)</f>
        <v>0.53115592234260434</v>
      </c>
      <c r="V4" s="1"/>
      <c r="W4" t="str">
        <f t="shared" si="1"/>
        <v>X6</v>
      </c>
      <c r="X4">
        <f t="shared" si="2"/>
        <v>0</v>
      </c>
      <c r="Y4">
        <f t="shared" si="0"/>
        <v>0</v>
      </c>
      <c r="Z4">
        <f t="shared" si="0"/>
        <v>1</v>
      </c>
      <c r="AA4">
        <f t="shared" si="0"/>
        <v>1.3463407465442521E-2</v>
      </c>
      <c r="AB4">
        <f t="shared" si="0"/>
        <v>0.10860307884163074</v>
      </c>
      <c r="AC4">
        <f t="shared" si="0"/>
        <v>0.20538230040768657</v>
      </c>
      <c r="AD4">
        <f t="shared" si="0"/>
        <v>0.10254698857098796</v>
      </c>
      <c r="AE4">
        <f t="shared" si="0"/>
        <v>0.11791258201065449</v>
      </c>
      <c r="AF4">
        <f t="shared" si="0"/>
        <v>0.17081552348771814</v>
      </c>
      <c r="AG4">
        <f t="shared" si="0"/>
        <v>9.1507916008326057E-2</v>
      </c>
      <c r="AH4">
        <f t="shared" si="0"/>
        <v>0.12920003270373709</v>
      </c>
      <c r="AI4">
        <f t="shared" si="0"/>
        <v>3.6136612039553491E-4</v>
      </c>
      <c r="AJ4">
        <f t="shared" si="0"/>
        <v>0.309488614869807</v>
      </c>
      <c r="AK4">
        <f t="shared" si="0"/>
        <v>9.1829024352343511E-2</v>
      </c>
      <c r="AL4">
        <f t="shared" si="0"/>
        <v>6.1927128083160705E-2</v>
      </c>
      <c r="AM4">
        <f t="shared" si="0"/>
        <v>0.13709232389210035</v>
      </c>
      <c r="AN4">
        <f t="shared" si="0"/>
        <v>0.18022430205138459</v>
      </c>
      <c r="AO4">
        <f t="shared" si="0"/>
        <v>2.8478935602773273E-2</v>
      </c>
      <c r="AP4">
        <f t="shared" si="0"/>
        <v>8.5201724797933059E-2</v>
      </c>
      <c r="AQ4">
        <f t="shared" si="0"/>
        <v>0.53115592234260434</v>
      </c>
    </row>
    <row r="5" spans="1:43" x14ac:dyDescent="0.2">
      <c r="A5" t="s">
        <v>7</v>
      </c>
      <c r="B5" s="1"/>
      <c r="E5" s="1">
        <f>PEARSON('dane po Vs'!E3:E30,'dane po Vs'!$E$3:$E$30)</f>
        <v>1</v>
      </c>
      <c r="F5" s="1">
        <f>PEARSON('dane po Vs'!F3:F30,'dane po Vs'!$E$3:$E$30)</f>
        <v>-2.3501173009886904E-2</v>
      </c>
      <c r="G5" s="1">
        <f>PEARSON('dane po Vs'!G3:G30,'dane po Vs'!$E$3:$E$30)</f>
        <v>-0.2357003490634331</v>
      </c>
      <c r="H5" s="1">
        <f>PEARSON('dane po Vs'!H3:H30,'dane po Vs'!$E$3:$E$30)</f>
        <v>-0.41749351173641641</v>
      </c>
      <c r="I5" s="1">
        <f>PEARSON('dane po Vs'!I3:I30,'dane po Vs'!$E$3:$E$30)</f>
        <v>0.29332966213190736</v>
      </c>
      <c r="J5" s="1">
        <f>PEARSON('dane po Vs'!J3:J30,'dane po Vs'!$E$3:$E$30)</f>
        <v>-0.31481896976364976</v>
      </c>
      <c r="K5" s="1">
        <f>PEARSON('dane po Vs'!K3:K30,'dane po Vs'!$E$3:$E$30)</f>
        <v>0.54925929591441525</v>
      </c>
      <c r="L5" s="1">
        <f>PEARSON('dane po Vs'!L3:L30,'dane po Vs'!$E$3:$E$30)</f>
        <v>0.3872482605383708</v>
      </c>
      <c r="M5" s="1">
        <f>PEARSON('dane po Vs'!M3:M30,'dane po Vs'!$E$3:$E$30)</f>
        <v>-0.44933416386025232</v>
      </c>
      <c r="N5" s="1">
        <f>PEARSON('dane po Vs'!N3:N30,'dane po Vs'!$E$3:$E$30)</f>
        <v>0.23154975394771962</v>
      </c>
      <c r="O5" s="1">
        <f>PEARSON('dane po Vs'!O3:O30,'dane po Vs'!$E$3:$E$30)</f>
        <v>-0.27038776702297124</v>
      </c>
      <c r="P5" s="1">
        <f>PEARSON('dane po Vs'!P3:P30,'dane po Vs'!$E$3:$E$30)</f>
        <v>-0.24415363533957865</v>
      </c>
      <c r="Q5" s="1">
        <f>PEARSON('dane po Vs'!Q3:Q30,'dane po Vs'!$E$3:$E$30)</f>
        <v>4.4934012428879733E-2</v>
      </c>
      <c r="R5" s="1">
        <f>PEARSON('dane po Vs'!R3:R30,'dane po Vs'!$E$3:$E$30)</f>
        <v>9.4293595000604719E-2</v>
      </c>
      <c r="S5" s="1">
        <f>PEARSON('dane po Vs'!S3:S30,'dane po Vs'!$E$3:$E$30)</f>
        <v>0.33468365252959803</v>
      </c>
      <c r="T5" s="1">
        <f>PEARSON('dane po Vs'!T3:T30,'dane po Vs'!$E$3:$E$30)</f>
        <v>7.1088874850350703E-2</v>
      </c>
      <c r="U5" s="1">
        <f>PEARSON('dane po Vs'!U3:U30,'dane po Vs'!$E$3:$E$30)</f>
        <v>-8.2149047901961675E-2</v>
      </c>
      <c r="V5" s="1"/>
      <c r="W5" t="str">
        <f t="shared" si="1"/>
        <v>X8</v>
      </c>
      <c r="X5">
        <f t="shared" si="2"/>
        <v>0</v>
      </c>
      <c r="Y5">
        <f t="shared" si="0"/>
        <v>0</v>
      </c>
      <c r="Z5">
        <f t="shared" si="0"/>
        <v>0</v>
      </c>
      <c r="AA5">
        <f t="shared" si="0"/>
        <v>1</v>
      </c>
      <c r="AB5">
        <f t="shared" si="0"/>
        <v>2.3501173009886904E-2</v>
      </c>
      <c r="AC5">
        <f t="shared" si="0"/>
        <v>0.2357003490634331</v>
      </c>
      <c r="AD5">
        <f t="shared" si="0"/>
        <v>0.41749351173641641</v>
      </c>
      <c r="AE5">
        <f t="shared" si="0"/>
        <v>0.29332966213190736</v>
      </c>
      <c r="AF5">
        <f t="shared" si="0"/>
        <v>0.31481896976364976</v>
      </c>
      <c r="AG5">
        <f t="shared" si="0"/>
        <v>0.54925929591441525</v>
      </c>
      <c r="AH5">
        <f t="shared" si="0"/>
        <v>0.3872482605383708</v>
      </c>
      <c r="AI5">
        <f t="shared" si="0"/>
        <v>0.44933416386025232</v>
      </c>
      <c r="AJ5">
        <f t="shared" si="0"/>
        <v>0.23154975394771962</v>
      </c>
      <c r="AK5">
        <f t="shared" si="0"/>
        <v>0.27038776702297124</v>
      </c>
      <c r="AL5">
        <f t="shared" si="0"/>
        <v>0.24415363533957865</v>
      </c>
      <c r="AM5">
        <f t="shared" si="0"/>
        <v>4.4934012428879733E-2</v>
      </c>
      <c r="AN5">
        <f t="shared" si="0"/>
        <v>9.4293595000604719E-2</v>
      </c>
      <c r="AO5">
        <f t="shared" si="0"/>
        <v>0.33468365252959803</v>
      </c>
      <c r="AP5">
        <f t="shared" si="0"/>
        <v>7.1088874850350703E-2</v>
      </c>
      <c r="AQ5">
        <f t="shared" si="0"/>
        <v>8.2149047901961675E-2</v>
      </c>
    </row>
    <row r="6" spans="1:43" x14ac:dyDescent="0.2">
      <c r="A6" t="s">
        <v>8</v>
      </c>
      <c r="B6" s="1"/>
      <c r="C6" s="1"/>
      <c r="D6" s="1"/>
      <c r="E6" s="1"/>
      <c r="F6" s="1">
        <f>PEARSON('dane po Vs'!F3:F30,'dane po Vs'!$F$3:$F$30)</f>
        <v>0.99999999999999978</v>
      </c>
      <c r="G6" s="1">
        <f>PEARSON('dane po Vs'!G3:G30,'dane po Vs'!$F$3:$F$30)</f>
        <v>0.31795806726339848</v>
      </c>
      <c r="H6" s="1">
        <f>PEARSON('dane po Vs'!H3:H30,'dane po Vs'!$F$3:$F$30)</f>
        <v>0.16164018317471596</v>
      </c>
      <c r="I6" s="1">
        <f>PEARSON('dane po Vs'!I3:I30,'dane po Vs'!$F$3:$F$30)</f>
        <v>-0.26796453952834748</v>
      </c>
      <c r="J6" s="1">
        <f>PEARSON('dane po Vs'!J3:J30,'dane po Vs'!$F$3:$F$30)</f>
        <v>-1.4306746659453168E-2</v>
      </c>
      <c r="K6" s="1">
        <f>PEARSON('dane po Vs'!K3:K30,'dane po Vs'!$F$3:$F$30)</f>
        <v>-0.25443368037190878</v>
      </c>
      <c r="L6" s="1">
        <f>PEARSON('dane po Vs'!L3:L30,'dane po Vs'!$F$3:$F$30)</f>
        <v>-0.13464661444842035</v>
      </c>
      <c r="M6" s="1">
        <f>PEARSON('dane po Vs'!M3:M30,'dane po Vs'!$F$3:$F$30)</f>
        <v>-0.14993535188802887</v>
      </c>
      <c r="N6" s="1">
        <f>PEARSON('dane po Vs'!N3:N30,'dane po Vs'!$F$3:$F$30)</f>
        <v>0.1610067254745545</v>
      </c>
      <c r="O6" s="1">
        <f>PEARSON('dane po Vs'!O3:O30,'dane po Vs'!$F$3:$F$30)</f>
        <v>-0.1048777041087853</v>
      </c>
      <c r="P6" s="1">
        <f>PEARSON('dane po Vs'!P3:P30,'dane po Vs'!$F$3:$F$30)</f>
        <v>-9.8530145720855097E-2</v>
      </c>
      <c r="Q6" s="1">
        <f>PEARSON('dane po Vs'!Q3:Q30,'dane po Vs'!$F$3:$F$30)</f>
        <v>-0.26812401489585552</v>
      </c>
      <c r="R6" s="1">
        <f>PEARSON('dane po Vs'!R3:R30,'dane po Vs'!$F$3:$F$30)</f>
        <v>0.28247520168931145</v>
      </c>
      <c r="S6" s="1">
        <f>PEARSON('dane po Vs'!S3:S30,'dane po Vs'!$F$3:$F$30)</f>
        <v>-2.890858660977107E-2</v>
      </c>
      <c r="T6" s="1">
        <f>PEARSON('dane po Vs'!T3:T30,'dane po Vs'!$F$3:$F$30)</f>
        <v>0.40184743092258801</v>
      </c>
      <c r="U6" s="1">
        <f>PEARSON('dane po Vs'!U3:U30,'dane po Vs'!$F$3:$F$30)</f>
        <v>-6.358529826052757E-2</v>
      </c>
      <c r="V6" s="1"/>
      <c r="W6" t="str">
        <f t="shared" si="1"/>
        <v>X9</v>
      </c>
      <c r="X6">
        <f t="shared" si="2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0.99999999999999978</v>
      </c>
      <c r="AC6">
        <f t="shared" si="0"/>
        <v>0.31795806726339848</v>
      </c>
      <c r="AD6">
        <f t="shared" si="0"/>
        <v>0.16164018317471596</v>
      </c>
      <c r="AE6">
        <f t="shared" si="0"/>
        <v>0.26796453952834748</v>
      </c>
      <c r="AF6">
        <f t="shared" si="0"/>
        <v>1.4306746659453168E-2</v>
      </c>
      <c r="AG6">
        <f t="shared" si="0"/>
        <v>0.25443368037190878</v>
      </c>
      <c r="AH6">
        <f t="shared" si="0"/>
        <v>0.13464661444842035</v>
      </c>
      <c r="AI6">
        <f t="shared" si="0"/>
        <v>0.14993535188802887</v>
      </c>
      <c r="AJ6">
        <f t="shared" si="0"/>
        <v>0.1610067254745545</v>
      </c>
      <c r="AK6">
        <f t="shared" si="0"/>
        <v>0.1048777041087853</v>
      </c>
      <c r="AL6">
        <f t="shared" si="0"/>
        <v>9.8530145720855097E-2</v>
      </c>
      <c r="AM6">
        <f t="shared" si="0"/>
        <v>0.26812401489585552</v>
      </c>
      <c r="AN6">
        <f t="shared" si="0"/>
        <v>0.28247520168931145</v>
      </c>
      <c r="AO6">
        <f t="shared" si="0"/>
        <v>2.890858660977107E-2</v>
      </c>
      <c r="AP6">
        <f t="shared" si="0"/>
        <v>0.40184743092258801</v>
      </c>
      <c r="AQ6">
        <f t="shared" si="0"/>
        <v>6.358529826052757E-2</v>
      </c>
    </row>
    <row r="7" spans="1:43" x14ac:dyDescent="0.2">
      <c r="A7" t="s">
        <v>9</v>
      </c>
      <c r="G7" s="1">
        <f>PEARSON('dane po Vs'!G3:G30,'dane po Vs'!$G$3:$G30)</f>
        <v>0.99999999999999989</v>
      </c>
      <c r="H7" s="1">
        <f>PEARSON('dane po Vs'!H3:H30,'dane po Vs'!$G$3:$G30)</f>
        <v>0.39143768631035347</v>
      </c>
      <c r="I7" s="1">
        <f>PEARSON('dane po Vs'!I3:I30,'dane po Vs'!$G$3:$G30)</f>
        <v>-0.28420843023308601</v>
      </c>
      <c r="J7" s="1">
        <f>PEARSON('dane po Vs'!J3:J30,'dane po Vs'!$G$3:$G30)</f>
        <v>0.23073466283738556</v>
      </c>
      <c r="K7" s="1">
        <f>PEARSON('dane po Vs'!K3:K30,'dane po Vs'!$G$3:$G30)</f>
        <v>2.0454630434651681E-2</v>
      </c>
      <c r="L7" s="1">
        <f>PEARSON('dane po Vs'!L3:L30,'dane po Vs'!$G$3:$G30)</f>
        <v>-0.29123710154165594</v>
      </c>
      <c r="M7" s="1">
        <f>PEARSON('dane po Vs'!M3:M30,'dane po Vs'!$G$3:$G30)</f>
        <v>-0.10263538112831176</v>
      </c>
      <c r="N7" s="1">
        <f>PEARSON('dane po Vs'!N3:N30,'dane po Vs'!$G$3:$G30)</f>
        <v>2.6335791736970104E-2</v>
      </c>
      <c r="O7" s="1">
        <f>PEARSON('dane po Vs'!O3:O30,'dane po Vs'!$G$3:$G30)</f>
        <v>-6.6669795439319723E-2</v>
      </c>
      <c r="P7" s="1">
        <f>PEARSON('dane po Vs'!P3:P30,'dane po Vs'!$G$3:$G30)</f>
        <v>8.6010059390344659E-2</v>
      </c>
      <c r="Q7" s="1">
        <f>PEARSON('dane po Vs'!Q3:Q30,'dane po Vs'!$G$3:$G30)</f>
        <v>-0.69251896892000309</v>
      </c>
      <c r="R7" s="1">
        <f>PEARSON('dane po Vs'!R3:R30,'dane po Vs'!$G$3:$G30)</f>
        <v>-0.19849364987242404</v>
      </c>
      <c r="S7" s="1">
        <f>PEARSON('dane po Vs'!S3:S30,'dane po Vs'!$G$3:$G30)</f>
        <v>5.4129561556978512E-2</v>
      </c>
      <c r="T7" s="1">
        <f>PEARSON('dane po Vs'!T3:T30,'dane po Vs'!$G$3:$G30)</f>
        <v>0.46874152595613566</v>
      </c>
      <c r="U7" s="1">
        <f>PEARSON('dane po Vs'!U3:U30,'dane po Vs'!$G$3:$G30)</f>
        <v>-9.306817959647179E-2</v>
      </c>
      <c r="V7" s="1"/>
      <c r="W7" t="str">
        <f t="shared" si="1"/>
        <v>X10</v>
      </c>
      <c r="X7">
        <f t="shared" si="2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0.99999999999999989</v>
      </c>
      <c r="AD7">
        <f t="shared" si="0"/>
        <v>0.39143768631035347</v>
      </c>
      <c r="AE7">
        <f t="shared" si="0"/>
        <v>0.28420843023308601</v>
      </c>
      <c r="AF7">
        <f t="shared" si="0"/>
        <v>0.23073466283738556</v>
      </c>
      <c r="AG7">
        <f t="shared" si="0"/>
        <v>2.0454630434651681E-2</v>
      </c>
      <c r="AH7">
        <f t="shared" si="0"/>
        <v>0.29123710154165594</v>
      </c>
      <c r="AI7">
        <f t="shared" si="0"/>
        <v>0.10263538112831176</v>
      </c>
      <c r="AJ7">
        <f t="shared" si="0"/>
        <v>2.6335791736970104E-2</v>
      </c>
      <c r="AK7">
        <f t="shared" si="0"/>
        <v>6.6669795439319723E-2</v>
      </c>
      <c r="AL7">
        <f t="shared" si="0"/>
        <v>8.6010059390344659E-2</v>
      </c>
      <c r="AM7">
        <f t="shared" si="0"/>
        <v>0.69251896892000309</v>
      </c>
      <c r="AN7">
        <f t="shared" si="0"/>
        <v>0.19849364987242404</v>
      </c>
      <c r="AO7">
        <f t="shared" si="0"/>
        <v>5.4129561556978512E-2</v>
      </c>
      <c r="AP7">
        <f t="shared" si="0"/>
        <v>0.46874152595613566</v>
      </c>
      <c r="AQ7">
        <f t="shared" si="0"/>
        <v>9.306817959647179E-2</v>
      </c>
    </row>
    <row r="8" spans="1:43" x14ac:dyDescent="0.2">
      <c r="A8" t="s">
        <v>10</v>
      </c>
      <c r="H8" s="1">
        <f>PEARSON('dane po Vs'!H3:H30,'dane po Vs'!$H$3:$H30)</f>
        <v>0.99999999999999989</v>
      </c>
      <c r="I8" s="1">
        <f>PEARSON('dane po Vs'!I3:I30,'dane po Vs'!$H$3:$H30)</f>
        <v>-0.52081100560430516</v>
      </c>
      <c r="J8" s="1">
        <f>PEARSON('dane po Vs'!J3:J30,'dane po Vs'!$H$3:$H30)</f>
        <v>0.46253586083040643</v>
      </c>
      <c r="K8" s="1">
        <f>PEARSON('dane po Vs'!K3:K30,'dane po Vs'!$H$3:$H30)</f>
        <v>-0.30543222719963897</v>
      </c>
      <c r="L8" s="1">
        <f>PEARSON('dane po Vs'!L3:L30,'dane po Vs'!$H$3:$H30)</f>
        <v>-0.39506688557392178</v>
      </c>
      <c r="M8" s="1">
        <f>PEARSON('dane po Vs'!M3:M30,'dane po Vs'!$H$3:$H30)</f>
        <v>0.46823405272920859</v>
      </c>
      <c r="N8" s="1">
        <f>PEARSON('dane po Vs'!N3:N30,'dane po Vs'!$H$3:$H30)</f>
        <v>-0.26796765423584751</v>
      </c>
      <c r="O8" s="1">
        <f>PEARSON('dane po Vs'!O3:O30,'dane po Vs'!$H$3:$H30)</f>
        <v>0.25604324687420971</v>
      </c>
      <c r="P8" s="1">
        <f>PEARSON('dane po Vs'!P3:P30,'dane po Vs'!$H$3:$H30)</f>
        <v>0.30848766291741569</v>
      </c>
      <c r="Q8" s="1">
        <f>PEARSON('dane po Vs'!Q3:Q30,'dane po Vs'!$H$3:$H30)</f>
        <v>-0.29576330022909308</v>
      </c>
      <c r="R8" s="1">
        <f>PEARSON('dane po Vs'!R3:R30,'dane po Vs'!$H$3:$H30)</f>
        <v>-0.12245899768095717</v>
      </c>
      <c r="S8" s="1">
        <f>PEARSON('dane po Vs'!S3:S30,'dane po Vs'!$H$3:$H30)</f>
        <v>6.203516760495696E-3</v>
      </c>
      <c r="T8" s="1">
        <f>PEARSON('dane po Vs'!T3:T30,'dane po Vs'!$H$3:$H30)</f>
        <v>0.34612763185761786</v>
      </c>
      <c r="U8" s="1">
        <f>PEARSON('dane po Vs'!U3:U30,'dane po Vs'!$H$3:$H30)</f>
        <v>-0.39248693895240994</v>
      </c>
      <c r="V8" s="1"/>
      <c r="W8" t="str">
        <f t="shared" si="1"/>
        <v>X11</v>
      </c>
      <c r="X8">
        <f t="shared" si="2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0.99999999999999989</v>
      </c>
      <c r="AE8">
        <f t="shared" si="0"/>
        <v>0.52081100560430516</v>
      </c>
      <c r="AF8">
        <f t="shared" si="0"/>
        <v>0.46253586083040643</v>
      </c>
      <c r="AG8">
        <f t="shared" si="0"/>
        <v>0.30543222719963897</v>
      </c>
      <c r="AH8">
        <f t="shared" si="0"/>
        <v>0.39506688557392178</v>
      </c>
      <c r="AI8">
        <f t="shared" si="0"/>
        <v>0.46823405272920859</v>
      </c>
      <c r="AJ8">
        <f t="shared" si="0"/>
        <v>0.26796765423584751</v>
      </c>
      <c r="AK8">
        <f t="shared" si="0"/>
        <v>0.25604324687420971</v>
      </c>
      <c r="AL8">
        <f t="shared" si="0"/>
        <v>0.30848766291741569</v>
      </c>
      <c r="AM8">
        <f t="shared" si="0"/>
        <v>0.29576330022909308</v>
      </c>
      <c r="AN8">
        <f t="shared" si="0"/>
        <v>0.12245899768095717</v>
      </c>
      <c r="AO8">
        <f t="shared" si="0"/>
        <v>6.203516760495696E-3</v>
      </c>
      <c r="AP8">
        <f t="shared" si="0"/>
        <v>0.34612763185761786</v>
      </c>
      <c r="AQ8">
        <f t="shared" si="0"/>
        <v>0.39248693895240994</v>
      </c>
    </row>
    <row r="9" spans="1:43" x14ac:dyDescent="0.2">
      <c r="A9" t="s">
        <v>11</v>
      </c>
      <c r="I9" s="1">
        <f>PEARSON('dane po Vs'!I3:I30,'dane po Vs'!$I$3:$I$30)</f>
        <v>1</v>
      </c>
      <c r="J9" s="1">
        <f>PEARSON('dane po Vs'!J3:J30,'dane po Vs'!$I$3:$I$30)</f>
        <v>-0.17108814989005763</v>
      </c>
      <c r="K9" s="1">
        <f>PEARSON('dane po Vs'!K3:K30,'dane po Vs'!$I$3:$I$30)</f>
        <v>0.38752974410850372</v>
      </c>
      <c r="L9" s="1">
        <f>PEARSON('dane po Vs'!L3:L30,'dane po Vs'!$I$3:$I$30)</f>
        <v>0.37727371895923922</v>
      </c>
      <c r="M9" s="1">
        <f>PEARSON('dane po Vs'!M3:M30,'dane po Vs'!$I$3:$I$30)</f>
        <v>-0.19577836380108768</v>
      </c>
      <c r="N9" s="1">
        <f>PEARSON('dane po Vs'!N3:N30,'dane po Vs'!$I$3:$I$30)</f>
        <v>-7.0712341287154867E-2</v>
      </c>
      <c r="O9" s="1">
        <f>PEARSON('dane po Vs'!O3:O30,'dane po Vs'!$I$3:$I$30)</f>
        <v>-0.20433810502870484</v>
      </c>
      <c r="P9" s="1">
        <f>PEARSON('dane po Vs'!P3:P30,'dane po Vs'!$I$3:$I$30)</f>
        <v>-4.3165198654868862E-2</v>
      </c>
      <c r="Q9" s="1">
        <f>PEARSON('dane po Vs'!Q3:Q30,'dane po Vs'!$I$3:$I$30)</f>
        <v>0.30892663740300247</v>
      </c>
      <c r="R9" s="1">
        <f>PEARSON('dane po Vs'!R3:R30,'dane po Vs'!$I$3:$I$30)</f>
        <v>0.14491880502267387</v>
      </c>
      <c r="S9" s="1">
        <f>PEARSON('dane po Vs'!S3:S30,'dane po Vs'!$I$3:$I$30)</f>
        <v>-5.9877559351636238E-2</v>
      </c>
      <c r="T9" s="1">
        <f>PEARSON('dane po Vs'!T3:T30,'dane po Vs'!$I$3:$I$30)</f>
        <v>-0.17792817394769678</v>
      </c>
      <c r="U9" s="1">
        <f>PEARSON('dane po Vs'!U3:U30,'dane po Vs'!$I$3:$I$30)</f>
        <v>0.32297285661674718</v>
      </c>
      <c r="V9" s="1"/>
      <c r="W9" t="str">
        <f t="shared" si="1"/>
        <v>X12</v>
      </c>
      <c r="X9">
        <f t="shared" si="2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1</v>
      </c>
      <c r="AF9">
        <f t="shared" si="0"/>
        <v>0.17108814989005763</v>
      </c>
      <c r="AG9">
        <f t="shared" si="0"/>
        <v>0.38752974410850372</v>
      </c>
      <c r="AH9">
        <f t="shared" si="0"/>
        <v>0.37727371895923922</v>
      </c>
      <c r="AI9">
        <f t="shared" si="0"/>
        <v>0.19577836380108768</v>
      </c>
      <c r="AJ9">
        <f t="shared" si="0"/>
        <v>7.0712341287154867E-2</v>
      </c>
      <c r="AK9">
        <f t="shared" si="0"/>
        <v>0.20433810502870484</v>
      </c>
      <c r="AL9">
        <f t="shared" si="0"/>
        <v>4.3165198654868862E-2</v>
      </c>
      <c r="AM9">
        <f t="shared" si="0"/>
        <v>0.30892663740300247</v>
      </c>
      <c r="AN9">
        <f t="shared" si="0"/>
        <v>0.14491880502267387</v>
      </c>
      <c r="AO9">
        <f t="shared" si="0"/>
        <v>5.9877559351636238E-2</v>
      </c>
      <c r="AP9">
        <f t="shared" si="0"/>
        <v>0.17792817394769678</v>
      </c>
      <c r="AQ9">
        <f t="shared" si="0"/>
        <v>0.32297285661674718</v>
      </c>
    </row>
    <row r="10" spans="1:43" x14ac:dyDescent="0.2">
      <c r="A10" t="s">
        <v>12</v>
      </c>
      <c r="I10" s="1"/>
      <c r="J10" s="1">
        <f>PEARSON('dane po Vs'!J3:J30,'dane po Vs'!$J$3:$J$30)</f>
        <v>1</v>
      </c>
      <c r="K10" s="1">
        <f>PEARSON('dane po Vs'!K3:K30,'dane po Vs'!$J$3:$J$30)</f>
        <v>1.1649953098304404E-2</v>
      </c>
      <c r="L10" s="1">
        <f>PEARSON('dane po Vs'!L3:L30,'dane po Vs'!$J$3:$J$30)</f>
        <v>7.329009703019404E-2</v>
      </c>
      <c r="M10" s="1">
        <f>PEARSON('dane po Vs'!M3:M30,'dane po Vs'!$J$3:$J$30)</f>
        <v>0.4719673231238663</v>
      </c>
      <c r="N10" s="1">
        <f>PEARSON('dane po Vs'!N3:N30,'dane po Vs'!$J$3:$J$30)</f>
        <v>-0.29938573000694058</v>
      </c>
      <c r="O10" s="1">
        <f>PEARSON('dane po Vs'!O3:O30,'dane po Vs'!$J$3:$J$30)</f>
        <v>0.21988570783804162</v>
      </c>
      <c r="P10" s="1">
        <f>PEARSON('dane po Vs'!P3:P30,'dane po Vs'!$J$3:$J$30)</f>
        <v>-6.5938116204083921E-2</v>
      </c>
      <c r="Q10" s="1">
        <f>PEARSON('dane po Vs'!Q3:Q30,'dane po Vs'!$J$3:$J$30)</f>
        <v>0.16330464737902173</v>
      </c>
      <c r="R10" s="1">
        <f>PEARSON('dane po Vs'!R3:R30,'dane po Vs'!$J$3:$J$30)</f>
        <v>-9.9565956716585594E-2</v>
      </c>
      <c r="S10" s="1">
        <f>PEARSON('dane po Vs'!S3:S30,'dane po Vs'!$J$3:$J$30)</f>
        <v>-0.34018538607773907</v>
      </c>
      <c r="T10" s="1">
        <f>PEARSON('dane po Vs'!T3:T30,'dane po Vs'!$J$3:$J$30)</f>
        <v>-3.4742122310241152E-2</v>
      </c>
      <c r="U10" s="1">
        <f>PEARSON('dane po Vs'!U3:U30,'dane po Vs'!$J$3:$J$30)</f>
        <v>-0.31544646299283602</v>
      </c>
      <c r="V10" s="1"/>
      <c r="W10" t="str">
        <f t="shared" si="1"/>
        <v>X13</v>
      </c>
      <c r="X10">
        <f t="shared" si="2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1</v>
      </c>
      <c r="AG10">
        <f t="shared" si="0"/>
        <v>1.1649953098304404E-2</v>
      </c>
      <c r="AH10">
        <f t="shared" si="0"/>
        <v>7.329009703019404E-2</v>
      </c>
      <c r="AI10">
        <f t="shared" si="0"/>
        <v>0.4719673231238663</v>
      </c>
      <c r="AJ10">
        <f t="shared" si="0"/>
        <v>0.29938573000694058</v>
      </c>
      <c r="AK10">
        <f t="shared" si="0"/>
        <v>0.21988570783804162</v>
      </c>
      <c r="AL10">
        <f t="shared" si="0"/>
        <v>6.5938116204083921E-2</v>
      </c>
      <c r="AM10">
        <f t="shared" si="0"/>
        <v>0.16330464737902173</v>
      </c>
      <c r="AN10">
        <f t="shared" si="0"/>
        <v>9.9565956716585594E-2</v>
      </c>
      <c r="AO10">
        <f t="shared" si="0"/>
        <v>0.34018538607773907</v>
      </c>
      <c r="AP10">
        <f t="shared" si="0"/>
        <v>3.4742122310241152E-2</v>
      </c>
      <c r="AQ10">
        <f t="shared" si="0"/>
        <v>0.31544646299283602</v>
      </c>
    </row>
    <row r="11" spans="1:43" x14ac:dyDescent="0.2">
      <c r="A11" t="s">
        <v>13</v>
      </c>
      <c r="K11" s="1">
        <f>PEARSON('dane po Vs'!K3:K30,'dane po Vs'!$K$3:$K$30)</f>
        <v>1.0000000000000002</v>
      </c>
      <c r="L11" s="1">
        <f>PEARSON('dane po Vs'!L3:L30,'dane po Vs'!$K$3:$K$30)</f>
        <v>0.51746983259323687</v>
      </c>
      <c r="M11" s="1">
        <f>PEARSON('dane po Vs'!M3:M30,'dane po Vs'!$K$3:$K$30)</f>
        <v>-0.24256865988631812</v>
      </c>
      <c r="N11" s="1">
        <f>PEARSON('dane po Vs'!N3:N30,'dane po Vs'!$K$3:$K$30)</f>
        <v>0.24509316837413123</v>
      </c>
      <c r="O11" s="1">
        <f>PEARSON('dane po Vs'!O3:O30,'dane po Vs'!$K$3:$K$30)</f>
        <v>-0.31562538125824796</v>
      </c>
      <c r="P11" s="1">
        <f>PEARSON('dane po Vs'!P3:P30,'dane po Vs'!$K$3:$K$30)</f>
        <v>0.12379776032781636</v>
      </c>
      <c r="Q11" s="1">
        <f>PEARSON('dane po Vs'!Q3:Q30,'dane po Vs'!$K$3:$K$30)</f>
        <v>-0.13462619442089507</v>
      </c>
      <c r="R11" s="1">
        <f>PEARSON('dane po Vs'!R3:R30,'dane po Vs'!$K$3:$K$30)</f>
        <v>-0.45475766429440984</v>
      </c>
      <c r="S11" s="1">
        <f>PEARSON('dane po Vs'!S3:S30,'dane po Vs'!$K$3:$K$30)</f>
        <v>-2.6688747733744252E-2</v>
      </c>
      <c r="T11" s="1">
        <f>PEARSON('dane po Vs'!T3:T30,'dane po Vs'!$K$3:$K$30)</f>
        <v>-9.2809659228445113E-2</v>
      </c>
      <c r="U11" s="1">
        <f>PEARSON('dane po Vs'!U3:U30,'dane po Vs'!$K$3:$K$30)</f>
        <v>-3.9935893221896737E-2</v>
      </c>
      <c r="V11" s="1"/>
      <c r="W11" t="str">
        <f t="shared" si="1"/>
        <v>X14</v>
      </c>
      <c r="X11">
        <f t="shared" si="2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1.0000000000000002</v>
      </c>
      <c r="AH11">
        <f t="shared" si="0"/>
        <v>0.51746983259323687</v>
      </c>
      <c r="AI11">
        <f t="shared" si="0"/>
        <v>0.24256865988631812</v>
      </c>
      <c r="AJ11">
        <f t="shared" si="0"/>
        <v>0.24509316837413123</v>
      </c>
      <c r="AK11">
        <f t="shared" si="0"/>
        <v>0.31562538125824796</v>
      </c>
      <c r="AL11">
        <f t="shared" si="0"/>
        <v>0.12379776032781636</v>
      </c>
      <c r="AM11">
        <f t="shared" si="0"/>
        <v>0.13462619442089507</v>
      </c>
      <c r="AN11">
        <f t="shared" si="0"/>
        <v>0.45475766429440984</v>
      </c>
      <c r="AO11">
        <f t="shared" si="0"/>
        <v>2.6688747733744252E-2</v>
      </c>
      <c r="AP11">
        <f t="shared" si="0"/>
        <v>9.2809659228445113E-2</v>
      </c>
      <c r="AQ11">
        <f t="shared" si="0"/>
        <v>3.9935893221896737E-2</v>
      </c>
    </row>
    <row r="12" spans="1:43" x14ac:dyDescent="0.2">
      <c r="A12" t="s">
        <v>14</v>
      </c>
      <c r="L12" s="1">
        <f>PEARSON('dane po Vs'!L3:L30,'dane po Vs'!$L$3:$L$30)</f>
        <v>0.99999999999999989</v>
      </c>
      <c r="M12" s="1">
        <f>PEARSON('dane po Vs'!M3:M30,'dane po Vs'!$L$3:$L$30)</f>
        <v>-0.11349044751431944</v>
      </c>
      <c r="N12" s="1">
        <f>PEARSON('dane po Vs'!N3:N30,'dane po Vs'!$L$3:$L$30)</f>
        <v>8.2422135980590852E-2</v>
      </c>
      <c r="O12" s="1">
        <f>PEARSON('dane po Vs'!O3:O30,'dane po Vs'!$L$3:$L$30)</f>
        <v>-0.12406090254477559</v>
      </c>
      <c r="P12" s="1">
        <f>PEARSON('dane po Vs'!P3:P30,'dane po Vs'!$L$3:$L$30)</f>
        <v>0.12799464692049781</v>
      </c>
      <c r="Q12" s="1">
        <f>PEARSON('dane po Vs'!Q3:Q30,'dane po Vs'!$L$3:$L$30)</f>
        <v>0.50872851001296282</v>
      </c>
      <c r="R12" s="1">
        <f>PEARSON('dane po Vs'!R3:R30,'dane po Vs'!$L$3:$L$30)</f>
        <v>-4.966768294860633E-2</v>
      </c>
      <c r="S12" s="1">
        <f>PEARSON('dane po Vs'!S3:S30,'dane po Vs'!$L$3:$L$30)</f>
        <v>-9.9697736268073059E-2</v>
      </c>
      <c r="T12" s="1">
        <f>PEARSON('dane po Vs'!T3:T30,'dane po Vs'!$L$3:$L$30)</f>
        <v>-0.31139354396693886</v>
      </c>
      <c r="U12" s="1">
        <f>PEARSON('dane po Vs'!U3:U30,'dane po Vs'!$L$3:$L$30)</f>
        <v>-6.3013284024325947E-2</v>
      </c>
      <c r="V12" s="1"/>
      <c r="W12" t="str">
        <f t="shared" si="1"/>
        <v>X15</v>
      </c>
      <c r="X12">
        <f t="shared" si="2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0.99999999999999989</v>
      </c>
      <c r="AI12">
        <f t="shared" si="0"/>
        <v>0.11349044751431944</v>
      </c>
      <c r="AJ12">
        <f t="shared" si="0"/>
        <v>8.2422135980590852E-2</v>
      </c>
      <c r="AK12">
        <f t="shared" si="0"/>
        <v>0.12406090254477559</v>
      </c>
      <c r="AL12">
        <f t="shared" si="0"/>
        <v>0.12799464692049781</v>
      </c>
      <c r="AM12">
        <f t="shared" si="0"/>
        <v>0.50872851001296282</v>
      </c>
      <c r="AN12">
        <f t="shared" si="0"/>
        <v>4.966768294860633E-2</v>
      </c>
      <c r="AO12">
        <f t="shared" si="0"/>
        <v>9.9697736268073059E-2</v>
      </c>
      <c r="AP12">
        <f t="shared" si="0"/>
        <v>0.31139354396693886</v>
      </c>
      <c r="AQ12">
        <f t="shared" si="0"/>
        <v>6.3013284024325947E-2</v>
      </c>
    </row>
    <row r="13" spans="1:43" x14ac:dyDescent="0.2">
      <c r="A13" t="s">
        <v>15</v>
      </c>
      <c r="M13" s="1">
        <f>PEARSON('dane po Vs'!M3:M30,'dane po Vs'!$M$3:$M$30)</f>
        <v>1</v>
      </c>
      <c r="N13" s="1">
        <f>PEARSON('dane po Vs'!N3:N30,'dane po Vs'!$M$3:$M$30)</f>
        <v>-0.17419814711356008</v>
      </c>
      <c r="O13" s="1">
        <f>PEARSON('dane po Vs'!O3:O30,'dane po Vs'!$M$3:$M$30)</f>
        <v>0.66441631231870057</v>
      </c>
      <c r="P13" s="1">
        <f>PEARSON('dane po Vs'!P3:P30,'dane po Vs'!$M$3:$M$30)</f>
        <v>0.23335921029582538</v>
      </c>
      <c r="Q13" s="1">
        <f>PEARSON('dane po Vs'!Q3:Q30,'dane po Vs'!$M$3:$M$30)</f>
        <v>0.28178800468215648</v>
      </c>
      <c r="R13" s="1">
        <f>PEARSON('dane po Vs'!R3:R30,'dane po Vs'!$M$3:$M$30)</f>
        <v>-0.14872654605405194</v>
      </c>
      <c r="S13" s="1">
        <f>PEARSON('dane po Vs'!S3:S30,'dane po Vs'!$M$3:$M$30)</f>
        <v>-1.7508084208545559E-2</v>
      </c>
      <c r="T13" s="1">
        <f>PEARSON('dane po Vs'!T3:T30,'dane po Vs'!$M$3:$M$30)</f>
        <v>3.2735450702314514E-3</v>
      </c>
      <c r="U13" s="1">
        <f>PEARSON('dane po Vs'!U3:U30,'dane po Vs'!$M$3:$M$30)</f>
        <v>-0.28400026354434849</v>
      </c>
      <c r="V13" s="1"/>
      <c r="W13" t="str">
        <f t="shared" si="1"/>
        <v>X16</v>
      </c>
      <c r="X13">
        <f t="shared" si="2"/>
        <v>0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1</v>
      </c>
      <c r="AJ13">
        <f t="shared" si="0"/>
        <v>0.17419814711356008</v>
      </c>
      <c r="AK13">
        <f t="shared" si="0"/>
        <v>0.66441631231870057</v>
      </c>
      <c r="AL13">
        <f t="shared" si="0"/>
        <v>0.23335921029582538</v>
      </c>
      <c r="AM13">
        <f t="shared" si="0"/>
        <v>0.28178800468215648</v>
      </c>
      <c r="AN13">
        <f t="shared" si="0"/>
        <v>0.14872654605405194</v>
      </c>
      <c r="AO13">
        <f t="shared" si="0"/>
        <v>1.7508084208545559E-2</v>
      </c>
      <c r="AP13">
        <f t="shared" si="0"/>
        <v>3.2735450702314514E-3</v>
      </c>
      <c r="AQ13">
        <f t="shared" si="0"/>
        <v>0.28400026354434849</v>
      </c>
    </row>
    <row r="14" spans="1:43" x14ac:dyDescent="0.2">
      <c r="A14" t="s">
        <v>16</v>
      </c>
      <c r="N14" s="1">
        <f>PEARSON('dane po Vs'!N3:N30,'dane po Vs'!$N$3:$N$30)</f>
        <v>1</v>
      </c>
      <c r="O14" s="1">
        <f>PEARSON('dane po Vs'!O3:O30,'dane po Vs'!$N$3:$N$30)</f>
        <v>-0.12160124578441688</v>
      </c>
      <c r="P14" s="1">
        <f>PEARSON('dane po Vs'!P3:P30,'dane po Vs'!$N$3:$N$30)</f>
        <v>-5.0797082150647807E-2</v>
      </c>
      <c r="Q14" s="1">
        <f>PEARSON('dane po Vs'!Q3:Q30,'dane po Vs'!$N$3:$N$30)</f>
        <v>-0.11370031005824521</v>
      </c>
      <c r="R14" s="1">
        <f>PEARSON('dane po Vs'!R3:R30,'dane po Vs'!$N$3:$N$30)</f>
        <v>-0.16007113970931322</v>
      </c>
      <c r="S14" s="1">
        <f>PEARSON('dane po Vs'!S3:S30,'dane po Vs'!$N$3:$N$30)</f>
        <v>0.40935750674999621</v>
      </c>
      <c r="T14" s="1">
        <f>PEARSON('dane po Vs'!T3:T30,'dane po Vs'!$N$3:$N$30)</f>
        <v>0.1499074366054135</v>
      </c>
      <c r="U14" s="1">
        <f>PEARSON('dane po Vs'!U3:U30,'dane po Vs'!$N$3:$N$30)</f>
        <v>0.43859142684263053</v>
      </c>
      <c r="V14" s="1"/>
      <c r="W14" t="str">
        <f t="shared" si="1"/>
        <v>X17</v>
      </c>
      <c r="X14">
        <f t="shared" si="2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1</v>
      </c>
      <c r="AK14">
        <f t="shared" si="0"/>
        <v>0.12160124578441688</v>
      </c>
      <c r="AL14">
        <f t="shared" si="0"/>
        <v>5.0797082150647807E-2</v>
      </c>
      <c r="AM14">
        <f t="shared" si="0"/>
        <v>0.11370031005824521</v>
      </c>
      <c r="AN14">
        <f t="shared" si="0"/>
        <v>0.16007113970931322</v>
      </c>
      <c r="AO14">
        <f t="shared" si="0"/>
        <v>0.40935750674999621</v>
      </c>
      <c r="AP14">
        <f t="shared" si="0"/>
        <v>0.1499074366054135</v>
      </c>
      <c r="AQ14">
        <f t="shared" si="0"/>
        <v>0.43859142684263053</v>
      </c>
    </row>
    <row r="15" spans="1:43" x14ac:dyDescent="0.2">
      <c r="A15" t="s">
        <v>17</v>
      </c>
      <c r="O15" s="1">
        <f>PEARSON('dane po Vs'!O3:O30,'dane po Vs'!$O$3:$O$30)</f>
        <v>1</v>
      </c>
      <c r="P15" s="1">
        <f>PEARSON('dane po Vs'!P3:P30,'dane po Vs'!$O$3:$O$30)</f>
        <v>8.9729094569251003E-2</v>
      </c>
      <c r="Q15" s="1">
        <f>PEARSON('dane po Vs'!Q3:Q30,'dane po Vs'!$O$3:$O$30)</f>
        <v>0.27285755685110952</v>
      </c>
      <c r="R15" s="1">
        <f>PEARSON('dane po Vs'!R3:R30,'dane po Vs'!$O$3:$O$30)</f>
        <v>7.584626193153525E-2</v>
      </c>
      <c r="S15" s="1">
        <f>PEARSON('dane po Vs'!S3:S30,'dane po Vs'!$O$3:$O$30)</f>
        <v>-1.2979433361338628E-2</v>
      </c>
      <c r="T15" s="1">
        <f>PEARSON('dane po Vs'!T3:T30,'dane po Vs'!$O$3:$O$30)</f>
        <v>-0.25836727721747665</v>
      </c>
      <c r="U15" s="1">
        <f>PEARSON('dane po Vs'!U3:U30,'dane po Vs'!$O$3:$O$30)</f>
        <v>-0.22285811465640198</v>
      </c>
      <c r="V15" s="1"/>
      <c r="W15" t="str">
        <f t="shared" si="1"/>
        <v>X18</v>
      </c>
      <c r="X15">
        <f t="shared" si="2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ref="AG15:AG21" si="3">ABS(K15)</f>
        <v>0</v>
      </c>
      <c r="AH15">
        <f t="shared" ref="AH15:AH21" si="4">ABS(L15)</f>
        <v>0</v>
      </c>
      <c r="AI15">
        <f t="shared" ref="AI15:AI21" si="5">ABS(M15)</f>
        <v>0</v>
      </c>
      <c r="AJ15">
        <f t="shared" ref="AJ15:AJ21" si="6">ABS(N15)</f>
        <v>0</v>
      </c>
      <c r="AK15">
        <f t="shared" ref="AK15:AK21" si="7">ABS(O15)</f>
        <v>1</v>
      </c>
      <c r="AL15">
        <f t="shared" ref="AL15:AL21" si="8">ABS(P15)</f>
        <v>8.9729094569251003E-2</v>
      </c>
      <c r="AM15">
        <f t="shared" ref="AM15:AM21" si="9">ABS(Q15)</f>
        <v>0.27285755685110952</v>
      </c>
      <c r="AN15">
        <f t="shared" ref="AN15:AN21" si="10">ABS(R15)</f>
        <v>7.584626193153525E-2</v>
      </c>
      <c r="AO15">
        <f t="shared" ref="AO15:AO21" si="11">ABS(S15)</f>
        <v>1.2979433361338628E-2</v>
      </c>
      <c r="AP15">
        <f t="shared" ref="AP15:AP21" si="12">ABS(T15)</f>
        <v>0.25836727721747665</v>
      </c>
      <c r="AQ15">
        <f t="shared" ref="AQ15:AQ21" si="13">ABS(U15)</f>
        <v>0.22285811465640198</v>
      </c>
    </row>
    <row r="16" spans="1:43" x14ac:dyDescent="0.2">
      <c r="A16" t="s">
        <v>20</v>
      </c>
      <c r="P16" s="1">
        <f>PEARSON('dane po Vs'!P3:P30,'dane po Vs'!$P$3:$P$30)</f>
        <v>1</v>
      </c>
      <c r="Q16" s="1">
        <f>PEARSON('dane po Vs'!Q3:Q30,'dane po Vs'!$P$3:$P$30)</f>
        <v>-0.10537565742359428</v>
      </c>
      <c r="R16" s="1">
        <f>PEARSON('dane po Vs'!R3:R30,'dane po Vs'!$P$3:$P$30)</f>
        <v>-0.21881025836279624</v>
      </c>
      <c r="S16" s="1">
        <f>PEARSON('dane po Vs'!S3:S30,'dane po Vs'!$P$3:$P$30)</f>
        <v>0.16816425927887255</v>
      </c>
      <c r="T16" s="1">
        <f>PEARSON('dane po Vs'!T3:T30,'dane po Vs'!$P$3:$P$30)</f>
        <v>0.14139006608605934</v>
      </c>
      <c r="U16" s="1">
        <f>PEARSON('dane po Vs'!U3:U30,'dane po Vs'!$P$3:$P$30)</f>
        <v>-0.25638774406255727</v>
      </c>
      <c r="V16" s="1"/>
      <c r="W16" t="str">
        <f t="shared" si="1"/>
        <v>X21</v>
      </c>
      <c r="X16">
        <f t="shared" si="2"/>
        <v>0</v>
      </c>
      <c r="Y16">
        <f t="shared" ref="Y16:Y21" si="14">ABS(C16)</f>
        <v>0</v>
      </c>
      <c r="Z16">
        <f t="shared" ref="Z16:Z21" si="15">ABS(D16)</f>
        <v>0</v>
      </c>
      <c r="AA16">
        <f t="shared" ref="AA16:AA21" si="16">ABS(E16)</f>
        <v>0</v>
      </c>
      <c r="AB16">
        <f t="shared" ref="AB16:AB21" si="17">ABS(F16)</f>
        <v>0</v>
      </c>
      <c r="AC16">
        <f t="shared" ref="AC16:AC21" si="18">ABS(G16)</f>
        <v>0</v>
      </c>
      <c r="AD16">
        <f t="shared" ref="AD16:AD21" si="19">ABS(H16)</f>
        <v>0</v>
      </c>
      <c r="AE16">
        <f t="shared" ref="AE16:AE21" si="20">ABS(I16)</f>
        <v>0</v>
      </c>
      <c r="AF16">
        <f t="shared" ref="AF16:AF21" si="21">ABS(J16)</f>
        <v>0</v>
      </c>
      <c r="AG16">
        <f t="shared" si="3"/>
        <v>0</v>
      </c>
      <c r="AH16">
        <f t="shared" si="4"/>
        <v>0</v>
      </c>
      <c r="AI16">
        <f t="shared" si="5"/>
        <v>0</v>
      </c>
      <c r="AJ16">
        <f t="shared" si="6"/>
        <v>0</v>
      </c>
      <c r="AK16">
        <f t="shared" si="7"/>
        <v>0</v>
      </c>
      <c r="AL16">
        <f t="shared" si="8"/>
        <v>1</v>
      </c>
      <c r="AM16">
        <f t="shared" si="9"/>
        <v>0.10537565742359428</v>
      </c>
      <c r="AN16">
        <f t="shared" si="10"/>
        <v>0.21881025836279624</v>
      </c>
      <c r="AO16">
        <f t="shared" si="11"/>
        <v>0.16816425927887255</v>
      </c>
      <c r="AP16">
        <f t="shared" si="12"/>
        <v>0.14139006608605934</v>
      </c>
      <c r="AQ16">
        <f t="shared" si="13"/>
        <v>0.25638774406255727</v>
      </c>
    </row>
    <row r="17" spans="1:43" x14ac:dyDescent="0.2">
      <c r="A17" t="s">
        <v>21</v>
      </c>
      <c r="Q17" s="1">
        <f>PEARSON('dane po Vs'!Q3:Q30,'dane po Vs'!$Q$3:$Q$30)</f>
        <v>1</v>
      </c>
      <c r="R17" s="1">
        <f>PEARSON('dane po Vs'!R3:R30,'dane po Vs'!$Q$3:$Q$30)</f>
        <v>0.36831989998140208</v>
      </c>
      <c r="S17" s="1">
        <f>PEARSON('dane po Vs'!S3:S30,'dane po Vs'!$Q$3:$Q$30)</f>
        <v>-7.0121565734975355E-2</v>
      </c>
      <c r="T17" s="1">
        <f>PEARSON('dane po Vs'!T3:T30,'dane po Vs'!$Q$3:$Q$30)</f>
        <v>-0.54842087263942796</v>
      </c>
      <c r="U17" s="1">
        <f>PEARSON('dane po Vs'!U3:U30,'dane po Vs'!$Q$3:$Q$30)</f>
        <v>8.5713776276472836E-2</v>
      </c>
      <c r="V17" s="1"/>
      <c r="W17" t="str">
        <f t="shared" si="1"/>
        <v>X22</v>
      </c>
      <c r="X17">
        <f t="shared" si="2"/>
        <v>0</v>
      </c>
      <c r="Y17">
        <f t="shared" si="14"/>
        <v>0</v>
      </c>
      <c r="Z17">
        <f t="shared" si="15"/>
        <v>0</v>
      </c>
      <c r="AA17">
        <f t="shared" si="16"/>
        <v>0</v>
      </c>
      <c r="AB17">
        <f t="shared" si="17"/>
        <v>0</v>
      </c>
      <c r="AC17">
        <f t="shared" si="18"/>
        <v>0</v>
      </c>
      <c r="AD17">
        <f t="shared" si="19"/>
        <v>0</v>
      </c>
      <c r="AE17">
        <f t="shared" si="20"/>
        <v>0</v>
      </c>
      <c r="AF17">
        <f t="shared" si="21"/>
        <v>0</v>
      </c>
      <c r="AG17">
        <f t="shared" si="3"/>
        <v>0</v>
      </c>
      <c r="AH17">
        <f t="shared" si="4"/>
        <v>0</v>
      </c>
      <c r="AI17">
        <f t="shared" si="5"/>
        <v>0</v>
      </c>
      <c r="AJ17">
        <f t="shared" si="6"/>
        <v>0</v>
      </c>
      <c r="AK17">
        <f t="shared" si="7"/>
        <v>0</v>
      </c>
      <c r="AL17">
        <f t="shared" si="8"/>
        <v>0</v>
      </c>
      <c r="AM17">
        <f t="shared" si="9"/>
        <v>1</v>
      </c>
      <c r="AN17">
        <f t="shared" si="10"/>
        <v>0.36831989998140208</v>
      </c>
      <c r="AO17">
        <f t="shared" si="11"/>
        <v>7.0121565734975355E-2</v>
      </c>
      <c r="AP17">
        <f t="shared" si="12"/>
        <v>0.54842087263942796</v>
      </c>
      <c r="AQ17">
        <f t="shared" si="13"/>
        <v>8.5713776276472836E-2</v>
      </c>
    </row>
    <row r="18" spans="1:43" x14ac:dyDescent="0.2">
      <c r="A18" t="s">
        <v>23</v>
      </c>
      <c r="R18" s="1">
        <f>PEARSON('dane po Vs'!R3:R30,'dane po Vs'!$R$3:$R$30)</f>
        <v>1</v>
      </c>
      <c r="S18" s="1">
        <f>PEARSON('dane po Vs'!S3:S30,'dane po Vs'!$R$3:$R$30)</f>
        <v>1.7605155825716413E-2</v>
      </c>
      <c r="T18" s="1">
        <f>PEARSON('dane po Vs'!T3:T30,'dane po Vs'!$R$3:$R$30)</f>
        <v>-0.13674749747074622</v>
      </c>
      <c r="U18" s="1">
        <f>PEARSON('dane po Vs'!U3:U30,'dane po Vs'!$R$3:$R$30)</f>
        <v>8.5362662877907586E-2</v>
      </c>
      <c r="V18" s="1"/>
      <c r="W18" t="str">
        <f t="shared" si="1"/>
        <v>X24</v>
      </c>
      <c r="X18">
        <f t="shared" si="2"/>
        <v>0</v>
      </c>
      <c r="Y18">
        <f t="shared" si="14"/>
        <v>0</v>
      </c>
      <c r="Z18">
        <f t="shared" si="15"/>
        <v>0</v>
      </c>
      <c r="AA18">
        <f t="shared" si="16"/>
        <v>0</v>
      </c>
      <c r="AB18">
        <f t="shared" si="17"/>
        <v>0</v>
      </c>
      <c r="AC18">
        <f t="shared" si="18"/>
        <v>0</v>
      </c>
      <c r="AD18">
        <f t="shared" si="19"/>
        <v>0</v>
      </c>
      <c r="AE18">
        <f t="shared" si="20"/>
        <v>0</v>
      </c>
      <c r="AF18">
        <f t="shared" si="21"/>
        <v>0</v>
      </c>
      <c r="AG18">
        <f t="shared" si="3"/>
        <v>0</v>
      </c>
      <c r="AH18">
        <f t="shared" si="4"/>
        <v>0</v>
      </c>
      <c r="AI18">
        <f t="shared" si="5"/>
        <v>0</v>
      </c>
      <c r="AJ18">
        <f t="shared" si="6"/>
        <v>0</v>
      </c>
      <c r="AK18">
        <f t="shared" si="7"/>
        <v>0</v>
      </c>
      <c r="AL18">
        <f t="shared" si="8"/>
        <v>0</v>
      </c>
      <c r="AM18">
        <f t="shared" si="9"/>
        <v>0</v>
      </c>
      <c r="AN18">
        <f t="shared" si="10"/>
        <v>1</v>
      </c>
      <c r="AO18">
        <f t="shared" si="11"/>
        <v>1.7605155825716413E-2</v>
      </c>
      <c r="AP18">
        <f t="shared" si="12"/>
        <v>0.13674749747074622</v>
      </c>
      <c r="AQ18">
        <f t="shared" si="13"/>
        <v>8.5362662877907586E-2</v>
      </c>
    </row>
    <row r="19" spans="1:43" x14ac:dyDescent="0.2">
      <c r="A19" t="s">
        <v>24</v>
      </c>
      <c r="S19" s="1">
        <f>PEARSON('dane po Vs'!S3:S30,'dane po Vs'!$S$3:$S$30)</f>
        <v>1.0000000000000002</v>
      </c>
      <c r="T19" s="1">
        <f>PEARSON('dane po Vs'!T3:T30,'dane po Vs'!$S$3:$S$30)</f>
        <v>0.47277245692516562</v>
      </c>
      <c r="U19" s="1">
        <f>PEARSON('dane po Vs'!U3:U30,'dane po Vs'!$S$3:$S$30)</f>
        <v>4.6315610471002674E-2</v>
      </c>
      <c r="V19" s="1"/>
      <c r="W19" t="str">
        <f t="shared" si="1"/>
        <v>X25</v>
      </c>
      <c r="X19">
        <f t="shared" si="2"/>
        <v>0</v>
      </c>
      <c r="Y19">
        <f t="shared" si="14"/>
        <v>0</v>
      </c>
      <c r="Z19">
        <f t="shared" si="15"/>
        <v>0</v>
      </c>
      <c r="AA19">
        <f t="shared" si="16"/>
        <v>0</v>
      </c>
      <c r="AB19">
        <f t="shared" si="17"/>
        <v>0</v>
      </c>
      <c r="AC19">
        <f t="shared" si="18"/>
        <v>0</v>
      </c>
      <c r="AD19">
        <f t="shared" si="19"/>
        <v>0</v>
      </c>
      <c r="AE19">
        <f t="shared" si="20"/>
        <v>0</v>
      </c>
      <c r="AF19">
        <f t="shared" si="21"/>
        <v>0</v>
      </c>
      <c r="AG19">
        <f t="shared" si="3"/>
        <v>0</v>
      </c>
      <c r="AH19">
        <f t="shared" si="4"/>
        <v>0</v>
      </c>
      <c r="AI19">
        <f t="shared" si="5"/>
        <v>0</v>
      </c>
      <c r="AJ19">
        <f t="shared" si="6"/>
        <v>0</v>
      </c>
      <c r="AK19">
        <f t="shared" si="7"/>
        <v>0</v>
      </c>
      <c r="AL19">
        <f t="shared" si="8"/>
        <v>0</v>
      </c>
      <c r="AM19">
        <f t="shared" si="9"/>
        <v>0</v>
      </c>
      <c r="AN19">
        <f t="shared" si="10"/>
        <v>0</v>
      </c>
      <c r="AO19">
        <f t="shared" si="11"/>
        <v>1.0000000000000002</v>
      </c>
      <c r="AP19">
        <f t="shared" si="12"/>
        <v>0.47277245692516562</v>
      </c>
      <c r="AQ19">
        <f t="shared" si="13"/>
        <v>4.6315610471002674E-2</v>
      </c>
    </row>
    <row r="20" spans="1:43" x14ac:dyDescent="0.2">
      <c r="A20" t="s">
        <v>25</v>
      </c>
      <c r="T20" s="1">
        <f>PEARSON('dane po Vs'!T3:T30,'dane po Vs'!$T$3:$T$30)</f>
        <v>1</v>
      </c>
      <c r="U20" s="1">
        <f>PEARSON('dane po Vs'!U3:U30,'dane po Vs'!$T$3:$T$30)</f>
        <v>-0.13074090051342607</v>
      </c>
      <c r="V20" s="1"/>
      <c r="W20" t="str">
        <f t="shared" si="1"/>
        <v>X26</v>
      </c>
      <c r="X20">
        <f t="shared" si="2"/>
        <v>0</v>
      </c>
      <c r="Y20">
        <f t="shared" si="14"/>
        <v>0</v>
      </c>
      <c r="Z20">
        <f t="shared" si="15"/>
        <v>0</v>
      </c>
      <c r="AA20">
        <f t="shared" si="16"/>
        <v>0</v>
      </c>
      <c r="AB20">
        <f t="shared" si="17"/>
        <v>0</v>
      </c>
      <c r="AC20">
        <f t="shared" si="18"/>
        <v>0</v>
      </c>
      <c r="AD20">
        <f t="shared" si="19"/>
        <v>0</v>
      </c>
      <c r="AE20">
        <f t="shared" si="20"/>
        <v>0</v>
      </c>
      <c r="AF20">
        <f t="shared" si="21"/>
        <v>0</v>
      </c>
      <c r="AG20">
        <f t="shared" si="3"/>
        <v>0</v>
      </c>
      <c r="AH20">
        <f t="shared" si="4"/>
        <v>0</v>
      </c>
      <c r="AI20">
        <f t="shared" si="5"/>
        <v>0</v>
      </c>
      <c r="AJ20">
        <f t="shared" si="6"/>
        <v>0</v>
      </c>
      <c r="AK20">
        <f t="shared" si="7"/>
        <v>0</v>
      </c>
      <c r="AL20">
        <f t="shared" si="8"/>
        <v>0</v>
      </c>
      <c r="AM20">
        <f t="shared" si="9"/>
        <v>0</v>
      </c>
      <c r="AN20">
        <f t="shared" si="10"/>
        <v>0</v>
      </c>
      <c r="AO20">
        <f t="shared" si="11"/>
        <v>0</v>
      </c>
      <c r="AP20">
        <f t="shared" si="12"/>
        <v>1</v>
      </c>
      <c r="AQ20">
        <f t="shared" si="13"/>
        <v>0.13074090051342607</v>
      </c>
    </row>
    <row r="21" spans="1:43" x14ac:dyDescent="0.2">
      <c r="A21" t="s">
        <v>26</v>
      </c>
      <c r="U21" s="1">
        <f>PEARSON('dane po Vs'!U3:U30,'dane po Vs'!$U$3:$U$30)</f>
        <v>1.0000000000000002</v>
      </c>
      <c r="V21" s="1"/>
      <c r="W21" t="str">
        <f t="shared" si="1"/>
        <v>X27</v>
      </c>
      <c r="X21">
        <f t="shared" si="2"/>
        <v>0</v>
      </c>
      <c r="Y21">
        <f t="shared" si="14"/>
        <v>0</v>
      </c>
      <c r="Z21">
        <f t="shared" si="15"/>
        <v>0</v>
      </c>
      <c r="AA21">
        <f t="shared" si="16"/>
        <v>0</v>
      </c>
      <c r="AB21">
        <f t="shared" si="17"/>
        <v>0</v>
      </c>
      <c r="AC21">
        <f t="shared" si="18"/>
        <v>0</v>
      </c>
      <c r="AD21">
        <f t="shared" si="19"/>
        <v>0</v>
      </c>
      <c r="AE21">
        <f t="shared" si="20"/>
        <v>0</v>
      </c>
      <c r="AF21">
        <f t="shared" si="21"/>
        <v>0</v>
      </c>
      <c r="AG21">
        <f t="shared" si="3"/>
        <v>0</v>
      </c>
      <c r="AH21">
        <f t="shared" si="4"/>
        <v>0</v>
      </c>
      <c r="AI21">
        <f t="shared" si="5"/>
        <v>0</v>
      </c>
      <c r="AJ21">
        <f t="shared" si="6"/>
        <v>0</v>
      </c>
      <c r="AK21">
        <f t="shared" si="7"/>
        <v>0</v>
      </c>
      <c r="AL21">
        <f t="shared" si="8"/>
        <v>0</v>
      </c>
      <c r="AM21">
        <f t="shared" si="9"/>
        <v>0</v>
      </c>
      <c r="AN21">
        <f t="shared" si="10"/>
        <v>0</v>
      </c>
      <c r="AO21">
        <f t="shared" si="11"/>
        <v>0</v>
      </c>
      <c r="AP21">
        <f t="shared" si="12"/>
        <v>0</v>
      </c>
      <c r="AQ21">
        <f t="shared" si="13"/>
        <v>1.0000000000000002</v>
      </c>
    </row>
  </sheetData>
  <phoneticPr fontId="0" type="noConversion"/>
  <conditionalFormatting sqref="X2:AQ21">
    <cfRule type="cellIs" dxfId="0" priority="1" operator="greaterThan">
      <formula>0.599999999999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2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40" sqref="M40"/>
    </sheetView>
  </sheetViews>
  <sheetFormatPr defaultRowHeight="12.75" x14ac:dyDescent="0.2"/>
  <cols>
    <col min="1" max="1" width="13.85546875" style="6" customWidth="1"/>
    <col min="2" max="3" width="9.140625" style="6"/>
    <col min="4" max="11" width="9.140625" style="5"/>
    <col min="12" max="12" width="10.5703125" style="5" bestFit="1" customWidth="1"/>
    <col min="13" max="18" width="9.140625" style="6"/>
    <col min="19" max="20" width="9.140625" style="5"/>
    <col min="21" max="21" width="9.140625" style="6"/>
    <col min="22" max="22" width="9.7109375" style="6" bestFit="1" customWidth="1"/>
    <col min="23" max="16384" width="9.140625" style="6"/>
  </cols>
  <sheetData>
    <row r="1" spans="1:28" x14ac:dyDescent="0.2">
      <c r="A1" s="6" t="s">
        <v>140</v>
      </c>
      <c r="B1" s="6" t="str">
        <f>'dane po Vs'!B2</f>
        <v>Chroniony obszar lądowy (% powierzchni państwa)</v>
      </c>
      <c r="C1" s="6" t="str">
        <f>'dane po Vs'!C2</f>
        <v>Indeks wydajnosci zasobów (rok 2000=100)</v>
      </c>
      <c r="D1" s="5" t="str">
        <f>'dane po Vs'!D2</f>
        <v>Połowy w regionach rybackich (tys.ton)</v>
      </c>
      <c r="E1" s="5" t="str">
        <f>'dane po Vs'!E2</f>
        <v>Zależność energetyczna (%)</v>
      </c>
      <c r="F1" s="5" t="str">
        <f>'dane po Vs'!F2</f>
        <v>Indeks emisji gazów cieplarnianych (rok 2000=100)</v>
      </c>
      <c r="G1" s="5" t="str">
        <f>'dane po Vs'!G2</f>
        <v>Emisja tlenków siarki (kg/osoba)</v>
      </c>
      <c r="H1" s="5" t="str">
        <f>'dane po Vs'!H2</f>
        <v>Emisja cząstek stałych (kg/osoba)</v>
      </c>
      <c r="I1" s="5" t="str">
        <f>'dane po Vs'!I2</f>
        <v>Zanieczyszczenie hałasem (% ludności)</v>
      </c>
      <c r="J1" s="5" t="str">
        <f>'dane po Vs'!J2</f>
        <v>Konsumpcja surowców (ton/osoba)</v>
      </c>
      <c r="K1" s="5" t="str">
        <f>'dane po Vs'!K2</f>
        <v>Zużycie nawozów (kg/ha)</v>
      </c>
      <c r="L1" s="5" t="str">
        <f>'dane po Vs'!L2</f>
        <v>Odpady komunalne (kg/osoba)</v>
      </c>
      <c r="M1" s="6" t="str">
        <f>'dane po Vs'!M2</f>
        <v>Odnawialna energia elektryczna (%konsumpcji prądu)</v>
      </c>
      <c r="N1" s="6" t="str">
        <f>'dane po Vs'!N2</f>
        <v>Krajowa konsumpcja biomasy (100 tys. ton ekwiwalentu oleju)</v>
      </c>
      <c r="O1" s="6" t="str">
        <f>'dane po Vs'!O2</f>
        <v>Uprawy ekologiczne (% użytków rolnych)</v>
      </c>
      <c r="P1" s="6" t="str">
        <f>'dane po Vs'!P2</f>
        <v>Dochody z podatków środoiwskowych (% PKB)</v>
      </c>
      <c r="Q1" s="6" t="str">
        <f>'dane po Vs'!Q2</f>
        <v>Indeks eko-innowacyjnosci (śr krajów UE=100)</v>
      </c>
      <c r="R1" s="6" t="str">
        <f>'dane po Vs'!R2</f>
        <v>Wydatki publiczne na badania i rozwój dotyczące środowiska (% PKB)</v>
      </c>
      <c r="S1" s="5" t="str">
        <f>'dane po Vs'!S2</f>
        <v>Stopa bezrobocia ludzi młodych w wieku 15-24 lata, obliczona jako udział (%) w całkowitej populacji w tej samej grupie wiekowej</v>
      </c>
      <c r="T1" s="5" t="str">
        <f>'dane po Vs'!T2</f>
        <v>Osoby zagrożone ubóstwem lub wykluczeniem społecznym</v>
      </c>
      <c r="U1" s="6" t="str">
        <f>'dane po Vs'!U2</f>
        <v>Zatrudnienie w sektorze dóbr i usług środowiskowych (ekwiwalent pełnego czasu pracy ∙〖10〗^(-3); FTE)</v>
      </c>
      <c r="V1" s="8" t="s">
        <v>60</v>
      </c>
      <c r="W1" s="8" t="s">
        <v>61</v>
      </c>
      <c r="X1" s="6" t="s">
        <v>59</v>
      </c>
      <c r="Y1" s="6" t="s">
        <v>61</v>
      </c>
      <c r="Z1" s="5" t="s">
        <v>111</v>
      </c>
      <c r="AA1" s="6" t="s">
        <v>138</v>
      </c>
      <c r="AB1" s="5" t="s">
        <v>130</v>
      </c>
    </row>
    <row r="2" spans="1:28" x14ac:dyDescent="0.2">
      <c r="A2" s="6" t="str">
        <f>'dane po Vs'!A3</f>
        <v>Austria</v>
      </c>
      <c r="B2" s="6">
        <f>'dane po Vs'!B3</f>
        <v>15</v>
      </c>
      <c r="C2" s="6">
        <f>'dane po Vs'!C3</f>
        <v>130.30000000000001</v>
      </c>
      <c r="D2" s="5">
        <f>'dane po Vs'!D3</f>
        <v>368</v>
      </c>
      <c r="E2" s="5">
        <f>'dane po Vs'!E3</f>
        <v>62.4</v>
      </c>
      <c r="F2" s="5">
        <f>'dane po Vs'!F3</f>
        <v>84.2</v>
      </c>
      <c r="G2" s="5">
        <f>'dane po Vs'!G3</f>
        <v>1.9</v>
      </c>
      <c r="H2" s="5">
        <f>'dane po Vs'!H3</f>
        <v>3.875</v>
      </c>
      <c r="I2" s="5">
        <f>'dane po Vs'!I3</f>
        <v>17.3</v>
      </c>
      <c r="J2" s="5">
        <f>'dane po Vs'!J3</f>
        <v>20.399999999999999</v>
      </c>
      <c r="K2" s="5">
        <f>'dane po Vs'!K3</f>
        <v>1.4</v>
      </c>
      <c r="L2" s="5">
        <f>'dane po Vs'!L3</f>
        <v>564</v>
      </c>
      <c r="M2" s="6">
        <f>'dane po Vs'!M3</f>
        <v>33.5</v>
      </c>
      <c r="N2" s="6">
        <f>'dane po Vs'!N3</f>
        <v>31.3</v>
      </c>
      <c r="O2" s="6">
        <f>'dane po Vs'!O3</f>
        <v>21.25</v>
      </c>
      <c r="P2" s="6">
        <f>'dane po Vs'!P3</f>
        <v>2.37</v>
      </c>
      <c r="Q2" s="6">
        <f>'dane po Vs'!Q3</f>
        <v>109</v>
      </c>
      <c r="R2" s="6">
        <f>'dane po Vs'!R3</f>
        <v>0.14000000000000001</v>
      </c>
      <c r="S2" s="5">
        <f>'dane po Vs'!S3</f>
        <v>11.2</v>
      </c>
      <c r="T2" s="5">
        <f>'dane po Vs'!T3</f>
        <v>18</v>
      </c>
      <c r="U2" s="6">
        <f>'dane po Vs'!U3</f>
        <v>143.83472233911974</v>
      </c>
      <c r="V2" s="9">
        <f t="shared" ref="V2:V29" si="0">((B2-$B$30)^2+(C2-$C$30)^2+(D2-$D$30)^2+(E2-$E$30)^2+(F2-$F$30)^2+(G2-$G$30)^2+(H2-$H$30)^2+(I2-$I$30)^2+(J2-$J$30)^2+(K2-$K$30)^2+(L2-$L$30)^2+(M2-$M$30)^2+(N2-$N$30)^2+(O2-$O$30)^2+(P2-$P$30)^2+(Q2-$Q$30)^2+(R2-$R$30)^2+(S2-$S$30)^2+(T2-$T$30)^2+(U2-$U$30)^2)^(0.5)</f>
        <v>663.47080413456706</v>
      </c>
      <c r="W2" s="9">
        <f t="shared" ref="W2:W29" si="1">1-(V2/$AB$2)</f>
        <v>0.44941125638092216</v>
      </c>
      <c r="X2" s="6" t="str">
        <f t="shared" ref="X2:X29" si="2">A2</f>
        <v>Austria</v>
      </c>
      <c r="Y2" s="10">
        <f t="shared" ref="Y2:Y29" si="3">W2</f>
        <v>0.44941125638092216</v>
      </c>
      <c r="Z2" s="10">
        <f>AVERAGE(V2:V29)</f>
        <v>827.1490542107731</v>
      </c>
      <c r="AA2" s="10">
        <f>STDEV(V2:V29)</f>
        <v>188.9357964561737</v>
      </c>
      <c r="AB2" s="10">
        <f>Z2+2*AA2</f>
        <v>1205.0206471231204</v>
      </c>
    </row>
    <row r="3" spans="1:28" x14ac:dyDescent="0.2">
      <c r="A3" s="6" t="str">
        <f>'dane po Vs'!A4</f>
        <v>Belgia</v>
      </c>
      <c r="B3" s="6">
        <f>'dane po Vs'!B4</f>
        <v>13</v>
      </c>
      <c r="C3" s="6">
        <f>'dane po Vs'!C4</f>
        <v>135.4</v>
      </c>
      <c r="D3" s="5">
        <f>'dane po Vs'!D4</f>
        <v>231.76190476190476</v>
      </c>
      <c r="E3" s="5">
        <f>'dane po Vs'!E4</f>
        <v>76</v>
      </c>
      <c r="F3" s="5">
        <f>'dane po Vs'!F4</f>
        <v>83.6</v>
      </c>
      <c r="G3" s="5">
        <f>'dane po Vs'!G4</f>
        <v>6.6299999999999981</v>
      </c>
      <c r="H3" s="5">
        <f>'dane po Vs'!H4</f>
        <v>3.8599999999999994</v>
      </c>
      <c r="I3" s="5">
        <f>'dane po Vs'!I4</f>
        <v>15.6</v>
      </c>
      <c r="J3" s="5">
        <f>'dane po Vs'!J4</f>
        <v>12.5</v>
      </c>
      <c r="K3" s="5">
        <f>'dane po Vs'!K4</f>
        <v>5.7</v>
      </c>
      <c r="L3" s="5">
        <f>'dane po Vs'!L4</f>
        <v>420</v>
      </c>
      <c r="M3" s="6">
        <f>'dane po Vs'!M4</f>
        <v>8.6999999999999993</v>
      </c>
      <c r="N3" s="6">
        <f>'dane po Vs'!N4</f>
        <v>13.1</v>
      </c>
      <c r="O3" s="6">
        <f>'dane po Vs'!O4</f>
        <v>5.8</v>
      </c>
      <c r="P3" s="6">
        <f>'dane po Vs'!P4</f>
        <v>2.2200000000000002</v>
      </c>
      <c r="Q3" s="6">
        <f>'dane po Vs'!Q4</f>
        <v>82</v>
      </c>
      <c r="R3" s="6">
        <f>'dane po Vs'!R4</f>
        <v>0.24</v>
      </c>
      <c r="S3" s="5">
        <f>'dane po Vs'!S4</f>
        <v>20.100000000000001</v>
      </c>
      <c r="T3" s="5">
        <f>'dane po Vs'!T4</f>
        <v>20.7</v>
      </c>
      <c r="U3" s="6">
        <f>'dane po Vs'!U4</f>
        <v>84.86</v>
      </c>
      <c r="V3" s="9">
        <f t="shared" si="0"/>
        <v>851.47836687062556</v>
      </c>
      <c r="W3" s="9">
        <f t="shared" si="1"/>
        <v>0.29339105607571592</v>
      </c>
      <c r="X3" s="6" t="str">
        <f t="shared" si="2"/>
        <v>Belgia</v>
      </c>
      <c r="Y3" s="10">
        <f t="shared" si="3"/>
        <v>0.29339105607571592</v>
      </c>
      <c r="Z3" s="13">
        <f>AVERAGE(W2:W29)</f>
        <v>0.31358101109261671</v>
      </c>
      <c r="AA3" s="13">
        <f>STDEV(W2:W29)</f>
        <v>0.15679050554630874</v>
      </c>
      <c r="AB3" s="13">
        <f>Z3+AA3</f>
        <v>0.47037151663892546</v>
      </c>
    </row>
    <row r="4" spans="1:28" x14ac:dyDescent="0.2">
      <c r="A4" s="6" t="str">
        <f>'dane po Vs'!A5</f>
        <v>Bułgaria</v>
      </c>
      <c r="B4" s="6">
        <f>'dane po Vs'!B5</f>
        <v>34</v>
      </c>
      <c r="C4" s="6">
        <f>'dane po Vs'!C5</f>
        <v>128.4</v>
      </c>
      <c r="D4" s="5">
        <f>'dane po Vs'!D5</f>
        <v>27</v>
      </c>
      <c r="E4" s="5">
        <f>'dane po Vs'!E5</f>
        <v>37.200000000000003</v>
      </c>
      <c r="F4" s="5">
        <f>'dane po Vs'!F5</f>
        <v>106.2</v>
      </c>
      <c r="G4" s="5">
        <f>'dane po Vs'!G5</f>
        <v>47.112499999999997</v>
      </c>
      <c r="H4" s="5">
        <f>'dane po Vs'!H5</f>
        <v>6.9874999999999998</v>
      </c>
      <c r="I4" s="5">
        <f>'dane po Vs'!I5</f>
        <v>10</v>
      </c>
      <c r="J4" s="5">
        <f>'dane po Vs'!J5</f>
        <v>19.399999999999999</v>
      </c>
      <c r="K4" s="5">
        <f>'dane po Vs'!K5</f>
        <v>-4.5999999999999996</v>
      </c>
      <c r="L4" s="5">
        <f>'dane po Vs'!L5</f>
        <v>404</v>
      </c>
      <c r="M4" s="6">
        <f>'dane po Vs'!M5</f>
        <v>18.8</v>
      </c>
      <c r="N4" s="6">
        <f>'dane po Vs'!N5</f>
        <v>38.9</v>
      </c>
      <c r="O4" s="6">
        <f>'dane po Vs'!O5</f>
        <v>3.2</v>
      </c>
      <c r="P4" s="6">
        <f>'dane po Vs'!P5</f>
        <v>2.77</v>
      </c>
      <c r="Q4" s="6">
        <f>'dane po Vs'!Q5</f>
        <v>29</v>
      </c>
      <c r="R4" s="6">
        <f>'dane po Vs'!R5</f>
        <v>0.17</v>
      </c>
      <c r="S4" s="5">
        <f>'dane po Vs'!S5</f>
        <v>17.2</v>
      </c>
      <c r="T4" s="5">
        <f>'dane po Vs'!T5</f>
        <v>40.4</v>
      </c>
      <c r="U4" s="6">
        <f>'dane po Vs'!U5</f>
        <v>33.18</v>
      </c>
      <c r="V4" s="9">
        <f t="shared" si="0"/>
        <v>1036.8789528851046</v>
      </c>
      <c r="W4" s="9">
        <f t="shared" si="1"/>
        <v>0.13953428486013009</v>
      </c>
      <c r="X4" s="6" t="str">
        <f t="shared" si="2"/>
        <v>Bułgaria</v>
      </c>
      <c r="Y4" s="10">
        <f t="shared" si="3"/>
        <v>0.13953428486013009</v>
      </c>
      <c r="Z4" s="6" t="s">
        <v>139</v>
      </c>
      <c r="AA4" s="6" t="s">
        <v>139</v>
      </c>
      <c r="AB4" s="6" t="s">
        <v>139</v>
      </c>
    </row>
    <row r="5" spans="1:28" x14ac:dyDescent="0.2">
      <c r="A5" s="6" t="str">
        <f>'dane po Vs'!A6</f>
        <v>Chorwacja</v>
      </c>
      <c r="B5" s="6">
        <f>'dane po Vs'!B6</f>
        <v>37</v>
      </c>
      <c r="C5" s="6">
        <f>'dane po Vs'!C6</f>
        <v>104.4</v>
      </c>
      <c r="D5" s="5">
        <f>'dane po Vs'!D6</f>
        <v>525</v>
      </c>
      <c r="E5" s="5">
        <f>'dane po Vs'!E6</f>
        <v>47.8</v>
      </c>
      <c r="F5" s="5">
        <f>'dane po Vs'!F6</f>
        <v>91.3</v>
      </c>
      <c r="G5" s="5">
        <f>'dane po Vs'!G6</f>
        <v>7.2125000000000004</v>
      </c>
      <c r="H5" s="5">
        <f>'dane po Vs'!H6</f>
        <v>7.95</v>
      </c>
      <c r="I5" s="5">
        <f>'dane po Vs'!I6</f>
        <v>8.5</v>
      </c>
      <c r="J5" s="5">
        <f>'dane po Vs'!J6</f>
        <v>10.1</v>
      </c>
      <c r="K5" s="5">
        <f>'dane po Vs'!K6</f>
        <v>-4</v>
      </c>
      <c r="L5" s="5">
        <f>'dane po Vs'!L6</f>
        <v>403</v>
      </c>
      <c r="M5" s="6">
        <f>'dane po Vs'!M6</f>
        <v>28.3</v>
      </c>
      <c r="N5" s="6">
        <f>'dane po Vs'!N6</f>
        <v>37.9</v>
      </c>
      <c r="O5" s="6">
        <f>'dane po Vs'!O6</f>
        <v>6.05</v>
      </c>
      <c r="P5" s="6">
        <f>'dane po Vs'!P6</f>
        <v>3.51</v>
      </c>
      <c r="Q5" s="6">
        <f>'dane po Vs'!Q6</f>
        <v>80</v>
      </c>
      <c r="R5" s="6">
        <f>'dane po Vs'!R6</f>
        <v>0.18</v>
      </c>
      <c r="S5" s="5">
        <f>'dane po Vs'!S6</f>
        <v>31.8</v>
      </c>
      <c r="T5" s="5">
        <f>'dane po Vs'!T6</f>
        <v>27.9</v>
      </c>
      <c r="U5" s="6">
        <f>'dane po Vs'!U6</f>
        <v>48.9</v>
      </c>
      <c r="V5" s="9">
        <f t="shared" si="0"/>
        <v>690.69039830980796</v>
      </c>
      <c r="W5" s="9">
        <f t="shared" si="1"/>
        <v>0.42682276859009027</v>
      </c>
      <c r="X5" s="6" t="str">
        <f t="shared" si="2"/>
        <v>Chorwacja</v>
      </c>
      <c r="Y5" s="10">
        <f t="shared" si="3"/>
        <v>0.42682276859009027</v>
      </c>
      <c r="Z5" s="6" t="s">
        <v>139</v>
      </c>
      <c r="AA5" s="6" t="s">
        <v>139</v>
      </c>
      <c r="AB5" s="6" t="s">
        <v>139</v>
      </c>
    </row>
    <row r="6" spans="1:28" x14ac:dyDescent="0.2">
      <c r="A6" s="6" t="str">
        <f>'dane po Vs'!A7</f>
        <v>Cypr</v>
      </c>
      <c r="B6" s="6">
        <f>'dane po Vs'!B7</f>
        <v>29</v>
      </c>
      <c r="C6" s="6">
        <f>'dane po Vs'!C7</f>
        <v>155.19999999999999</v>
      </c>
      <c r="D6" s="5">
        <f>'dane po Vs'!D7</f>
        <v>193</v>
      </c>
      <c r="E6" s="5">
        <f>'dane po Vs'!E7</f>
        <v>96.2</v>
      </c>
      <c r="F6" s="5">
        <f>'dane po Vs'!F7</f>
        <v>100.8</v>
      </c>
      <c r="G6" s="5">
        <f>'dane po Vs'!G7</f>
        <v>21.462500000000002</v>
      </c>
      <c r="H6" s="5">
        <f>'dane po Vs'!H7</f>
        <v>3.1000000000000005</v>
      </c>
      <c r="I6" s="5">
        <f>'dane po Vs'!I7</f>
        <v>15.6</v>
      </c>
      <c r="J6" s="5">
        <f>'dane po Vs'!J7</f>
        <v>16.399999999999999</v>
      </c>
      <c r="K6" s="5">
        <f>'dane po Vs'!K7</f>
        <v>30.7</v>
      </c>
      <c r="L6" s="5">
        <f>'dane po Vs'!L7</f>
        <v>640</v>
      </c>
      <c r="M6" s="6">
        <f>'dane po Vs'!M7</f>
        <v>9.3000000000000007</v>
      </c>
      <c r="N6" s="6">
        <f>'dane po Vs'!N7</f>
        <v>261.7</v>
      </c>
      <c r="O6" s="6">
        <f>'dane po Vs'!O7</f>
        <v>4.9400000000000004</v>
      </c>
      <c r="P6" s="6">
        <f>'dane po Vs'!P7</f>
        <v>2.96</v>
      </c>
      <c r="Q6" s="6">
        <f>'dane po Vs'!Q7</f>
        <v>56</v>
      </c>
      <c r="R6" s="6">
        <f>'dane po Vs'!R7</f>
        <v>0.06</v>
      </c>
      <c r="S6" s="5">
        <f>'dane po Vs'!S7</f>
        <v>29.1</v>
      </c>
      <c r="T6" s="5">
        <f>'dane po Vs'!T7</f>
        <v>27.7</v>
      </c>
      <c r="U6" s="6">
        <f>'dane po Vs'!U7</f>
        <v>144.90352633826882</v>
      </c>
      <c r="V6" s="9">
        <f t="shared" si="0"/>
        <v>751.54496881581633</v>
      </c>
      <c r="W6" s="9">
        <f t="shared" si="1"/>
        <v>0.37632191563682904</v>
      </c>
      <c r="X6" s="6" t="str">
        <f t="shared" si="2"/>
        <v>Cypr</v>
      </c>
      <c r="Y6" s="10">
        <f t="shared" si="3"/>
        <v>0.37632191563682904</v>
      </c>
      <c r="Z6" s="6" t="s">
        <v>139</v>
      </c>
      <c r="AA6" s="6" t="s">
        <v>139</v>
      </c>
      <c r="AB6" s="6" t="s">
        <v>139</v>
      </c>
    </row>
    <row r="7" spans="1:28" x14ac:dyDescent="0.2">
      <c r="A7" s="6" t="str">
        <f>'dane po Vs'!A8</f>
        <v>Czechy</v>
      </c>
      <c r="B7" s="6">
        <f>'dane po Vs'!B8</f>
        <v>14</v>
      </c>
      <c r="C7" s="6">
        <f>'dane po Vs'!C8</f>
        <v>166</v>
      </c>
      <c r="D7" s="5">
        <f>'dane po Vs'!D8</f>
        <v>9</v>
      </c>
      <c r="E7" s="5">
        <f>'dane po Vs'!E8</f>
        <v>32.700000000000003</v>
      </c>
      <c r="F7" s="5">
        <f>'dane po Vs'!F8</f>
        <v>81.3</v>
      </c>
      <c r="G7" s="5">
        <f>'dane po Vs'!G8</f>
        <v>14.3</v>
      </c>
      <c r="H7" s="5">
        <f>'dane po Vs'!H8</f>
        <v>3.7625000000000006</v>
      </c>
      <c r="I7" s="5">
        <f>'dane po Vs'!I8</f>
        <v>14.5</v>
      </c>
      <c r="J7" s="5">
        <f>'dane po Vs'!J8</f>
        <v>15.6</v>
      </c>
      <c r="K7" s="5">
        <f>'dane po Vs'!K8</f>
        <v>-3</v>
      </c>
      <c r="L7" s="5">
        <f>'dane po Vs'!L8</f>
        <v>339</v>
      </c>
      <c r="M7" s="6">
        <f>'dane po Vs'!M8</f>
        <v>14.9</v>
      </c>
      <c r="N7" s="6">
        <f>'dane po Vs'!N8</f>
        <v>9.1</v>
      </c>
      <c r="O7" s="6">
        <f>'dane po Vs'!O8</f>
        <v>14</v>
      </c>
      <c r="P7" s="6">
        <f>'dane po Vs'!P8</f>
        <v>2.11</v>
      </c>
      <c r="Q7" s="6">
        <f>'dane po Vs'!Q8</f>
        <v>80</v>
      </c>
      <c r="R7" s="6">
        <f>'dane po Vs'!R8</f>
        <v>0.3</v>
      </c>
      <c r="S7" s="5">
        <f>'dane po Vs'!S8</f>
        <v>10.5</v>
      </c>
      <c r="T7" s="5">
        <f>'dane po Vs'!T8</f>
        <v>13.3</v>
      </c>
      <c r="U7" s="6">
        <f>'dane po Vs'!U8</f>
        <v>106.25</v>
      </c>
      <c r="V7" s="9">
        <f t="shared" si="0"/>
        <v>1052.2098031448045</v>
      </c>
      <c r="W7" s="9">
        <f t="shared" si="1"/>
        <v>0.12681180554303217</v>
      </c>
      <c r="X7" s="6" t="str">
        <f t="shared" si="2"/>
        <v>Czechy</v>
      </c>
      <c r="Y7" s="10">
        <f t="shared" si="3"/>
        <v>0.12681180554303217</v>
      </c>
      <c r="Z7" s="6" t="s">
        <v>139</v>
      </c>
      <c r="AA7" s="6" t="s">
        <v>139</v>
      </c>
      <c r="AB7" s="6" t="s">
        <v>139</v>
      </c>
    </row>
    <row r="8" spans="1:28" x14ac:dyDescent="0.2">
      <c r="A8" s="6" t="str">
        <f>'dane po Vs'!A9</f>
        <v>Dania</v>
      </c>
      <c r="B8" s="6">
        <f>'dane po Vs'!B9</f>
        <v>8</v>
      </c>
      <c r="C8" s="6">
        <f>'dane po Vs'!C9</f>
        <v>121.4</v>
      </c>
      <c r="D8" s="5">
        <f>'dane po Vs'!D9</f>
        <v>231.76190476190476</v>
      </c>
      <c r="E8" s="5">
        <f>'dane po Vs'!E9</f>
        <v>13.9</v>
      </c>
      <c r="F8" s="5">
        <f>'dane po Vs'!F9</f>
        <v>76.7</v>
      </c>
      <c r="G8" s="5">
        <f>'dane po Vs'!G9</f>
        <v>3.12</v>
      </c>
      <c r="H8" s="5">
        <f>'dane po Vs'!H9</f>
        <v>6.36</v>
      </c>
      <c r="I8" s="5">
        <f>'dane po Vs'!I9</f>
        <v>18.3</v>
      </c>
      <c r="J8" s="5">
        <f>'dane po Vs'!J9</f>
        <v>22.9</v>
      </c>
      <c r="K8" s="5">
        <f>'dane po Vs'!K9</f>
        <v>8.1999999999999993</v>
      </c>
      <c r="L8" s="5">
        <f>'dane po Vs'!L9</f>
        <v>777</v>
      </c>
      <c r="M8" s="6">
        <f>'dane po Vs'!M9</f>
        <v>32.200000000000003</v>
      </c>
      <c r="N8" s="6">
        <f>'dane po Vs'!N9</f>
        <v>5.0999999999999996</v>
      </c>
      <c r="O8" s="6">
        <f>'dane po Vs'!O9</f>
        <v>7.67</v>
      </c>
      <c r="P8" s="6">
        <f>'dane po Vs'!P9</f>
        <v>3.99</v>
      </c>
      <c r="Q8" s="6">
        <f>'dane po Vs'!Q9</f>
        <v>129</v>
      </c>
      <c r="R8" s="6">
        <f>'dane po Vs'!R9</f>
        <v>0.06</v>
      </c>
      <c r="S8" s="5">
        <f>'dane po Vs'!S9</f>
        <v>12</v>
      </c>
      <c r="T8" s="5">
        <f>'dane po Vs'!T9</f>
        <v>16.8</v>
      </c>
      <c r="U8" s="6">
        <f>'dane po Vs'!U9</f>
        <v>68.575000000000003</v>
      </c>
      <c r="V8" s="9">
        <f t="shared" si="0"/>
        <v>785.70379768099281</v>
      </c>
      <c r="W8" s="9">
        <f t="shared" si="1"/>
        <v>0.34797482552951209</v>
      </c>
      <c r="X8" s="6" t="str">
        <f t="shared" si="2"/>
        <v>Dania</v>
      </c>
      <c r="Y8" s="10">
        <f t="shared" si="3"/>
        <v>0.34797482552951209</v>
      </c>
      <c r="Z8" s="6" t="s">
        <v>139</v>
      </c>
      <c r="AA8" s="6" t="s">
        <v>139</v>
      </c>
      <c r="AB8" s="6" t="s">
        <v>139</v>
      </c>
    </row>
    <row r="9" spans="1:28" x14ac:dyDescent="0.2">
      <c r="A9" s="6" t="str">
        <f>'dane po Vs'!A10</f>
        <v>Estonia</v>
      </c>
      <c r="B9" s="6">
        <f>'dane po Vs'!B10</f>
        <v>18</v>
      </c>
      <c r="C9" s="6">
        <f>'dane po Vs'!C10</f>
        <v>110.3</v>
      </c>
      <c r="D9" s="5">
        <f>'dane po Vs'!D10</f>
        <v>241</v>
      </c>
      <c r="E9" s="5">
        <f>'dane po Vs'!E10</f>
        <v>6.8</v>
      </c>
      <c r="F9" s="5">
        <f>'dane po Vs'!F10</f>
        <v>93.6</v>
      </c>
      <c r="G9" s="5">
        <f>'dane po Vs'!G10</f>
        <v>40.512499999999996</v>
      </c>
      <c r="H9" s="5">
        <f>'dane po Vs'!H10</f>
        <v>14.112499999999997</v>
      </c>
      <c r="I9" s="5">
        <f>'dane po Vs'!I10</f>
        <v>10.4</v>
      </c>
      <c r="J9" s="5">
        <f>'dane po Vs'!J10</f>
        <v>26.5</v>
      </c>
      <c r="K9" s="5">
        <f>'dane po Vs'!K10</f>
        <v>-5.7777777777777777</v>
      </c>
      <c r="L9" s="5">
        <f>'dane po Vs'!L10</f>
        <v>376</v>
      </c>
      <c r="M9" s="6">
        <f>'dane po Vs'!M10</f>
        <v>28.8</v>
      </c>
      <c r="N9" s="6">
        <f>'dane po Vs'!N10</f>
        <v>11.7</v>
      </c>
      <c r="O9" s="6">
        <f>'dane po Vs'!O10</f>
        <v>18.02</v>
      </c>
      <c r="P9" s="6">
        <f>'dane po Vs'!P10</f>
        <v>3.06</v>
      </c>
      <c r="Q9" s="6">
        <f>'dane po Vs'!Q10</f>
        <v>65</v>
      </c>
      <c r="R9" s="6">
        <f>'dane po Vs'!R10</f>
        <v>0.15</v>
      </c>
      <c r="S9" s="5">
        <f>'dane po Vs'!S10</f>
        <v>13.4</v>
      </c>
      <c r="T9" s="5">
        <f>'dane po Vs'!T10</f>
        <v>24.4</v>
      </c>
      <c r="U9" s="6">
        <f>'dane po Vs'!U10</f>
        <v>28.25</v>
      </c>
      <c r="V9" s="9">
        <f t="shared" si="0"/>
        <v>895.48427553937074</v>
      </c>
      <c r="W9" s="9">
        <f t="shared" si="1"/>
        <v>0.25687225552752158</v>
      </c>
      <c r="X9" s="6" t="str">
        <f t="shared" si="2"/>
        <v>Estonia</v>
      </c>
      <c r="Y9" s="10">
        <f t="shared" si="3"/>
        <v>0.25687225552752158</v>
      </c>
      <c r="Z9" s="6" t="s">
        <v>139</v>
      </c>
      <c r="AA9" s="6" t="s">
        <v>139</v>
      </c>
      <c r="AB9" s="6" t="s">
        <v>139</v>
      </c>
    </row>
    <row r="10" spans="1:28" x14ac:dyDescent="0.2">
      <c r="A10" s="6" t="str">
        <f>'dane po Vs'!A11</f>
        <v>Finlandia</v>
      </c>
      <c r="B10" s="6">
        <f>'dane po Vs'!B11</f>
        <v>14</v>
      </c>
      <c r="C10" s="6">
        <f>'dane po Vs'!C11</f>
        <v>122.3</v>
      </c>
      <c r="D10" s="5">
        <f>'dane po Vs'!D11</f>
        <v>231.76190476190476</v>
      </c>
      <c r="E10" s="5">
        <f>'dane po Vs'!E11</f>
        <v>45.3</v>
      </c>
      <c r="F10" s="5">
        <f>'dane po Vs'!F11</f>
        <v>76.8</v>
      </c>
      <c r="G10" s="5">
        <f>'dane po Vs'!G11</f>
        <v>10.237500000000001</v>
      </c>
      <c r="H10" s="5">
        <f>'dane po Vs'!H11</f>
        <v>8.1</v>
      </c>
      <c r="I10" s="5">
        <f>'dane po Vs'!I11</f>
        <v>12</v>
      </c>
      <c r="J10" s="5">
        <f>'dane po Vs'!J11</f>
        <v>31.5</v>
      </c>
      <c r="K10" s="5">
        <f>'dane po Vs'!K11</f>
        <v>4</v>
      </c>
      <c r="L10" s="5">
        <f>'dane po Vs'!L11</f>
        <v>504</v>
      </c>
      <c r="M10" s="6">
        <f>'dane po Vs'!M11</f>
        <v>38.700000000000003</v>
      </c>
      <c r="N10" s="6">
        <f>'dane po Vs'!N11</f>
        <v>69</v>
      </c>
      <c r="O10" s="6">
        <f>'dane po Vs'!O11</f>
        <v>10.47</v>
      </c>
      <c r="P10" s="6">
        <f>'dane po Vs'!P11</f>
        <v>3.11</v>
      </c>
      <c r="Q10" s="6">
        <f>'dane po Vs'!Q11</f>
        <v>133</v>
      </c>
      <c r="R10" s="6">
        <f>'dane po Vs'!R11</f>
        <v>0.22</v>
      </c>
      <c r="S10" s="5">
        <f>'dane po Vs'!S11</f>
        <v>20.100000000000001</v>
      </c>
      <c r="T10" s="5">
        <f>'dane po Vs'!T11</f>
        <v>16.600000000000001</v>
      </c>
      <c r="U10" s="6">
        <f>'dane po Vs'!U11</f>
        <v>132.69999999999999</v>
      </c>
      <c r="V10" s="9">
        <f t="shared" si="0"/>
        <v>783.60510445892612</v>
      </c>
      <c r="W10" s="9">
        <f t="shared" si="1"/>
        <v>0.34971644981377403</v>
      </c>
      <c r="X10" s="6" t="str">
        <f t="shared" si="2"/>
        <v>Finlandia</v>
      </c>
      <c r="Y10" s="10">
        <f t="shared" si="3"/>
        <v>0.34971644981377403</v>
      </c>
      <c r="Z10" s="6" t="s">
        <v>139</v>
      </c>
      <c r="AA10" s="6" t="s">
        <v>139</v>
      </c>
      <c r="AB10" s="6" t="s">
        <v>139</v>
      </c>
    </row>
    <row r="11" spans="1:28" x14ac:dyDescent="0.2">
      <c r="A11" s="6" t="str">
        <f>'dane po Vs'!A12</f>
        <v>Francja</v>
      </c>
      <c r="B11" s="6">
        <f>'dane po Vs'!B12</f>
        <v>13</v>
      </c>
      <c r="C11" s="6">
        <f>'dane po Vs'!C12</f>
        <v>148.30000000000001</v>
      </c>
      <c r="D11" s="5">
        <f>'dane po Vs'!D12</f>
        <v>860</v>
      </c>
      <c r="E11" s="5">
        <f>'dane po Vs'!E12</f>
        <v>47.1</v>
      </c>
      <c r="F11" s="5">
        <f>'dane po Vs'!F12</f>
        <v>85</v>
      </c>
      <c r="G11" s="5">
        <f>'dane po Vs'!G12</f>
        <v>3.65</v>
      </c>
      <c r="H11" s="5">
        <f>'dane po Vs'!H12</f>
        <v>4.5249999999999995</v>
      </c>
      <c r="I11" s="5">
        <f>'dane po Vs'!I12</f>
        <v>17.7</v>
      </c>
      <c r="J11" s="5">
        <f>'dane po Vs'!J12</f>
        <v>10.8</v>
      </c>
      <c r="K11" s="5">
        <f>'dane po Vs'!K12</f>
        <v>-3</v>
      </c>
      <c r="L11" s="5">
        <f>'dane po Vs'!L12</f>
        <v>511</v>
      </c>
      <c r="M11" s="6">
        <f>'dane po Vs'!M12</f>
        <v>16</v>
      </c>
      <c r="N11" s="6">
        <f>'dane po Vs'!N12</f>
        <v>165</v>
      </c>
      <c r="O11" s="6">
        <f>'dane po Vs'!O12</f>
        <v>5.29</v>
      </c>
      <c r="P11" s="6">
        <f>'dane po Vs'!P12</f>
        <v>2.23</v>
      </c>
      <c r="Q11" s="6">
        <f>'dane po Vs'!Q12</f>
        <v>106</v>
      </c>
      <c r="R11" s="6">
        <f>'dane po Vs'!R12</f>
        <v>0.28999999999999998</v>
      </c>
      <c r="S11" s="5">
        <f>'dane po Vs'!S12</f>
        <v>24.6</v>
      </c>
      <c r="T11" s="5">
        <f>'dane po Vs'!T12</f>
        <v>18.2</v>
      </c>
      <c r="U11" s="6">
        <f>'dane po Vs'!U12</f>
        <v>434.97499999999997</v>
      </c>
      <c r="V11" s="9">
        <f t="shared" si="0"/>
        <v>303.76173848145817</v>
      </c>
      <c r="W11" s="9">
        <f t="shared" si="1"/>
        <v>0.74791988900218243</v>
      </c>
      <c r="X11" s="6" t="str">
        <f t="shared" si="2"/>
        <v>Francja</v>
      </c>
      <c r="Y11" s="10">
        <f t="shared" si="3"/>
        <v>0.74791988900218243</v>
      </c>
      <c r="Z11" s="6" t="s">
        <v>139</v>
      </c>
      <c r="AA11" s="6" t="s">
        <v>139</v>
      </c>
      <c r="AB11" s="6" t="s">
        <v>139</v>
      </c>
    </row>
    <row r="12" spans="1:28" x14ac:dyDescent="0.2">
      <c r="A12" s="6" t="str">
        <f>'dane po Vs'!A13</f>
        <v>Grecja</v>
      </c>
      <c r="B12" s="6">
        <f>'dane po Vs'!B13</f>
        <v>27</v>
      </c>
      <c r="C12" s="6">
        <f>'dane po Vs'!C13</f>
        <v>115.5</v>
      </c>
      <c r="D12" s="5">
        <f>'dane po Vs'!D13</f>
        <v>230</v>
      </c>
      <c r="E12" s="5">
        <f>'dane po Vs'!E13</f>
        <v>73.599999999999994</v>
      </c>
      <c r="F12" s="5">
        <f>'dane po Vs'!F13</f>
        <v>81</v>
      </c>
      <c r="G12" s="5">
        <f>'dane po Vs'!G13</f>
        <v>20.8125</v>
      </c>
      <c r="H12" s="5">
        <f>'dane po Vs'!H13</f>
        <v>7.2999999999999989</v>
      </c>
      <c r="I12" s="5">
        <f>'dane po Vs'!I13</f>
        <v>19.899999999999999</v>
      </c>
      <c r="J12" s="5">
        <f>'dane po Vs'!J13</f>
        <v>12</v>
      </c>
      <c r="K12" s="5">
        <f>'dane po Vs'!K13</f>
        <v>1.5</v>
      </c>
      <c r="L12" s="5">
        <f>'dane po Vs'!L13</f>
        <v>498</v>
      </c>
      <c r="M12" s="6">
        <f>'dane po Vs'!M13</f>
        <v>15.2</v>
      </c>
      <c r="N12" s="6">
        <f>'dane po Vs'!N13</f>
        <v>13</v>
      </c>
      <c r="O12" s="6">
        <f>'dane po Vs'!O13</f>
        <v>6.5</v>
      </c>
      <c r="P12" s="6">
        <f>'dane po Vs'!P13</f>
        <v>3.82</v>
      </c>
      <c r="Q12" s="6">
        <f>'dane po Vs'!Q13</f>
        <v>78</v>
      </c>
      <c r="R12" s="6">
        <f>'dane po Vs'!R13</f>
        <v>0.25</v>
      </c>
      <c r="S12" s="5">
        <f>'dane po Vs'!S13</f>
        <v>47.3</v>
      </c>
      <c r="T12" s="5">
        <f>'dane po Vs'!T13</f>
        <v>35.6</v>
      </c>
      <c r="U12" s="6">
        <f>'dane po Vs'!U13</f>
        <v>145.53229055046864</v>
      </c>
      <c r="V12" s="9">
        <f t="shared" si="0"/>
        <v>801.07036775556037</v>
      </c>
      <c r="W12" s="9">
        <f t="shared" si="1"/>
        <v>0.3352227037204345</v>
      </c>
      <c r="X12" s="6" t="str">
        <f t="shared" si="2"/>
        <v>Grecja</v>
      </c>
      <c r="Y12" s="10">
        <f t="shared" si="3"/>
        <v>0.3352227037204345</v>
      </c>
      <c r="Z12" s="6" t="s">
        <v>139</v>
      </c>
      <c r="AA12" s="6" t="s">
        <v>139</v>
      </c>
      <c r="AB12" s="6" t="s">
        <v>139</v>
      </c>
    </row>
    <row r="13" spans="1:28" x14ac:dyDescent="0.2">
      <c r="A13" s="6" t="str">
        <f>'dane po Vs'!A14</f>
        <v>Hiszpania</v>
      </c>
      <c r="B13" s="6">
        <f>'dane po Vs'!B14</f>
        <v>27</v>
      </c>
      <c r="C13" s="6">
        <f>'dane po Vs'!C14</f>
        <v>221.6</v>
      </c>
      <c r="D13" s="5">
        <f>'dane po Vs'!D14</f>
        <v>73.272727272727266</v>
      </c>
      <c r="E13" s="5">
        <f>'dane po Vs'!E14</f>
        <v>71.900000000000006</v>
      </c>
      <c r="F13" s="5">
        <f>'dane po Vs'!F14</f>
        <v>85.1</v>
      </c>
      <c r="G13" s="5">
        <f>'dane po Vs'!G14</f>
        <v>8.2125000000000004</v>
      </c>
      <c r="H13" s="5">
        <f>'dane po Vs'!H14</f>
        <v>3.8875000000000006</v>
      </c>
      <c r="I13" s="5">
        <f>'dane po Vs'!I14</f>
        <v>16.2</v>
      </c>
      <c r="J13" s="5">
        <f>'dane po Vs'!J14</f>
        <v>8.5</v>
      </c>
      <c r="K13" s="5">
        <f>'dane po Vs'!K14</f>
        <v>0</v>
      </c>
      <c r="L13" s="5">
        <f>'dane po Vs'!L14</f>
        <v>443</v>
      </c>
      <c r="M13" s="6">
        <f>'dane po Vs'!M14</f>
        <v>17.3</v>
      </c>
      <c r="N13" s="6">
        <f>'dane po Vs'!N14</f>
        <v>131.80000000000001</v>
      </c>
      <c r="O13" s="6">
        <f>'dane po Vs'!O14</f>
        <v>8.48</v>
      </c>
      <c r="P13" s="6">
        <f>'dane po Vs'!P14</f>
        <v>1.85</v>
      </c>
      <c r="Q13" s="6">
        <f>'dane po Vs'!Q14</f>
        <v>99</v>
      </c>
      <c r="R13" s="6">
        <f>'dane po Vs'!R14</f>
        <v>0.22</v>
      </c>
      <c r="S13" s="5">
        <f>'dane po Vs'!S14</f>
        <v>44.4</v>
      </c>
      <c r="T13" s="5">
        <f>'dane po Vs'!T14</f>
        <v>27.9</v>
      </c>
      <c r="U13" s="6">
        <f>'dane po Vs'!U14</f>
        <v>259.75</v>
      </c>
      <c r="V13" s="9">
        <f t="shared" si="0"/>
        <v>889.71100595774203</v>
      </c>
      <c r="W13" s="9">
        <f t="shared" si="1"/>
        <v>0.26166326852419675</v>
      </c>
      <c r="X13" s="6" t="str">
        <f t="shared" si="2"/>
        <v>Hiszpania</v>
      </c>
      <c r="Y13" s="10">
        <f t="shared" si="3"/>
        <v>0.26166326852419675</v>
      </c>
      <c r="Z13" s="6" t="s">
        <v>139</v>
      </c>
      <c r="AA13" s="6" t="s">
        <v>139</v>
      </c>
      <c r="AB13" s="6" t="s">
        <v>139</v>
      </c>
    </row>
    <row r="14" spans="1:28" x14ac:dyDescent="0.2">
      <c r="A14" s="6" t="str">
        <f>'dane po Vs'!A15</f>
        <v>Holandia</v>
      </c>
      <c r="B14" s="6">
        <f>'dane po Vs'!B15</f>
        <v>13</v>
      </c>
      <c r="C14" s="6">
        <f>'dane po Vs'!C15</f>
        <v>146.69999999999999</v>
      </c>
      <c r="D14" s="5">
        <f>'dane po Vs'!D15</f>
        <v>2</v>
      </c>
      <c r="E14" s="5">
        <f>'dane po Vs'!E15</f>
        <v>45.8</v>
      </c>
      <c r="F14" s="5">
        <f>'dane po Vs'!F15</f>
        <v>96.1</v>
      </c>
      <c r="G14" s="5">
        <f>'dane po Vs'!G15</f>
        <v>2.4300000000000002</v>
      </c>
      <c r="H14" s="5">
        <f>'dane po Vs'!H15</f>
        <v>1.8200000000000003</v>
      </c>
      <c r="I14" s="5">
        <f>'dane po Vs'!I15</f>
        <v>24.9</v>
      </c>
      <c r="J14" s="5">
        <f>'dane po Vs'!J15</f>
        <v>9.6999999999999993</v>
      </c>
      <c r="K14" s="5">
        <f>'dane po Vs'!K15</f>
        <v>3</v>
      </c>
      <c r="L14" s="5">
        <f>'dane po Vs'!L15</f>
        <v>520</v>
      </c>
      <c r="M14" s="6">
        <f>'dane po Vs'!M15</f>
        <v>6</v>
      </c>
      <c r="N14" s="6">
        <f>'dane po Vs'!N15</f>
        <v>0.5</v>
      </c>
      <c r="O14" s="6">
        <f>'dane po Vs'!O15</f>
        <v>2.91</v>
      </c>
      <c r="P14" s="6">
        <f>'dane po Vs'!P15</f>
        <v>3.37</v>
      </c>
      <c r="Q14" s="6">
        <f>'dane po Vs'!Q15</f>
        <v>92</v>
      </c>
      <c r="R14" s="6">
        <f>'dane po Vs'!R15</f>
        <v>0.23</v>
      </c>
      <c r="S14" s="5">
        <f>'dane po Vs'!S15</f>
        <v>10.8</v>
      </c>
      <c r="T14" s="5">
        <f>'dane po Vs'!T15</f>
        <v>16.7</v>
      </c>
      <c r="U14" s="6">
        <f>'dane po Vs'!U15</f>
        <v>130.75</v>
      </c>
      <c r="V14" s="9">
        <f t="shared" si="0"/>
        <v>990.63792437345353</v>
      </c>
      <c r="W14" s="9">
        <f t="shared" si="1"/>
        <v>0.17790792486542584</v>
      </c>
      <c r="X14" s="6" t="str">
        <f t="shared" si="2"/>
        <v>Holandia</v>
      </c>
      <c r="Y14" s="10">
        <f t="shared" si="3"/>
        <v>0.17790792486542584</v>
      </c>
      <c r="Z14" s="6" t="s">
        <v>139</v>
      </c>
      <c r="AA14" s="6" t="s">
        <v>139</v>
      </c>
      <c r="AB14" s="6" t="s">
        <v>139</v>
      </c>
    </row>
    <row r="15" spans="1:28" x14ac:dyDescent="0.2">
      <c r="A15" s="6" t="str">
        <f>'dane po Vs'!A16</f>
        <v>Irlandia</v>
      </c>
      <c r="B15" s="6">
        <f>'dane po Vs'!B16</f>
        <v>13</v>
      </c>
      <c r="C15" s="6">
        <f>'dane po Vs'!C16</f>
        <v>246.9</v>
      </c>
      <c r="D15" s="5">
        <f>'dane po Vs'!D16</f>
        <v>72</v>
      </c>
      <c r="E15" s="5">
        <f>'dane po Vs'!E16</f>
        <v>69.099999999999994</v>
      </c>
      <c r="F15" s="5">
        <f>'dane po Vs'!F16</f>
        <v>86.6</v>
      </c>
      <c r="G15" s="5">
        <f>'dane po Vs'!G16</f>
        <v>7.6800000000000015</v>
      </c>
      <c r="H15" s="5">
        <f>'dane po Vs'!H16</f>
        <v>5.7900000000000009</v>
      </c>
      <c r="I15" s="5">
        <f>'dane po Vs'!I16</f>
        <v>7.9</v>
      </c>
      <c r="J15" s="5">
        <f>'dane po Vs'!J16</f>
        <v>22.2</v>
      </c>
      <c r="K15" s="5">
        <f>'dane po Vs'!K16</f>
        <v>3</v>
      </c>
      <c r="L15" s="5">
        <f>'dane po Vs'!L16</f>
        <v>624</v>
      </c>
      <c r="M15" s="6">
        <f>'dane po Vs'!M16</f>
        <v>9.5</v>
      </c>
      <c r="N15" s="6">
        <f>'dane po Vs'!N16</f>
        <v>13.9</v>
      </c>
      <c r="O15" s="6">
        <f>'dane po Vs'!O16</f>
        <v>1.72</v>
      </c>
      <c r="P15" s="6">
        <f>'dane po Vs'!P16</f>
        <v>1.84</v>
      </c>
      <c r="Q15" s="6">
        <f>'dane po Vs'!Q16</f>
        <v>95</v>
      </c>
      <c r="R15" s="6">
        <f>'dane po Vs'!R16</f>
        <v>0.05</v>
      </c>
      <c r="S15" s="5">
        <f>'dane po Vs'!S16</f>
        <v>16.8</v>
      </c>
      <c r="T15" s="5">
        <f>'dane po Vs'!T16</f>
        <v>24.2</v>
      </c>
      <c r="U15" s="6">
        <f>'dane po Vs'!U16</f>
        <v>21.266666666666666</v>
      </c>
      <c r="V15" s="9">
        <f t="shared" si="0"/>
        <v>946.55306581667389</v>
      </c>
      <c r="W15" s="9">
        <f t="shared" si="1"/>
        <v>0.21449224287029012</v>
      </c>
      <c r="X15" s="6" t="str">
        <f t="shared" si="2"/>
        <v>Irlandia</v>
      </c>
      <c r="Y15" s="10">
        <f t="shared" si="3"/>
        <v>0.21449224287029012</v>
      </c>
      <c r="Z15" s="6" t="s">
        <v>139</v>
      </c>
      <c r="AA15" s="6" t="s">
        <v>139</v>
      </c>
      <c r="AB15" s="6" t="s">
        <v>139</v>
      </c>
    </row>
    <row r="16" spans="1:28" x14ac:dyDescent="0.2">
      <c r="A16" s="6" t="str">
        <f>'dane po Vs'!A17</f>
        <v>Litwa</v>
      </c>
      <c r="B16" s="6">
        <f>'dane po Vs'!B17</f>
        <v>12</v>
      </c>
      <c r="C16" s="6">
        <f>'dane po Vs'!C17</f>
        <v>122.1</v>
      </c>
      <c r="D16" s="5">
        <f>'dane po Vs'!D17</f>
        <v>115</v>
      </c>
      <c r="E16" s="5">
        <f>'dane po Vs'!E17</f>
        <v>77.400000000000006</v>
      </c>
      <c r="F16" s="5">
        <f>'dane po Vs'!F17</f>
        <v>105.7</v>
      </c>
      <c r="G16" s="5">
        <f>'dane po Vs'!G17</f>
        <v>6.8374999999999995</v>
      </c>
      <c r="H16" s="5">
        <f>'dane po Vs'!H17</f>
        <v>8.6875</v>
      </c>
      <c r="I16" s="5">
        <f>'dane po Vs'!I17</f>
        <v>13.4</v>
      </c>
      <c r="J16" s="5">
        <f>'dane po Vs'!J17</f>
        <v>15.7</v>
      </c>
      <c r="K16" s="5">
        <f>'dane po Vs'!K17</f>
        <v>4</v>
      </c>
      <c r="L16" s="5">
        <f>'dane po Vs'!L17</f>
        <v>444</v>
      </c>
      <c r="M16" s="6">
        <f>'dane po Vs'!M17</f>
        <v>25.6</v>
      </c>
      <c r="N16" s="6">
        <f>'dane po Vs'!N17</f>
        <v>13.2</v>
      </c>
      <c r="O16" s="6">
        <f>'dane po Vs'!O17</f>
        <v>7.5</v>
      </c>
      <c r="P16" s="6">
        <f>'dane po Vs'!P17</f>
        <v>1.93</v>
      </c>
      <c r="Q16" s="6">
        <f>'dane po Vs'!Q17</f>
        <v>82</v>
      </c>
      <c r="R16" s="6">
        <f>'dane po Vs'!R17</f>
        <v>0.22</v>
      </c>
      <c r="S16" s="5">
        <f>'dane po Vs'!S17</f>
        <v>14.5</v>
      </c>
      <c r="T16" s="5">
        <f>'dane po Vs'!T17</f>
        <v>30.1</v>
      </c>
      <c r="U16" s="6">
        <f>'dane po Vs'!U17</f>
        <v>36.933333333333337</v>
      </c>
      <c r="V16" s="9">
        <f t="shared" si="0"/>
        <v>951.39916688527751</v>
      </c>
      <c r="W16" s="9">
        <f t="shared" si="1"/>
        <v>0.21047065114057728</v>
      </c>
      <c r="X16" s="6" t="str">
        <f t="shared" si="2"/>
        <v>Litwa</v>
      </c>
      <c r="Y16" s="10">
        <f t="shared" si="3"/>
        <v>0.21047065114057728</v>
      </c>
      <c r="Z16" s="6" t="s">
        <v>139</v>
      </c>
      <c r="AA16" s="6" t="s">
        <v>139</v>
      </c>
      <c r="AB16" s="6" t="s">
        <v>139</v>
      </c>
    </row>
    <row r="17" spans="1:28" x14ac:dyDescent="0.2">
      <c r="A17" s="6" t="str">
        <f>'dane po Vs'!A18</f>
        <v>Luksemburg</v>
      </c>
      <c r="B17" s="6">
        <f>'dane po Vs'!B18</f>
        <v>27</v>
      </c>
      <c r="C17" s="6">
        <f>'dane po Vs'!C18</f>
        <v>115.2</v>
      </c>
      <c r="D17" s="5">
        <f>'dane po Vs'!D18</f>
        <v>106</v>
      </c>
      <c r="E17" s="5">
        <f>'dane po Vs'!E18</f>
        <v>96.1</v>
      </c>
      <c r="F17" s="5">
        <f>'dane po Vs'!F18</f>
        <v>92.6</v>
      </c>
      <c r="G17" s="5">
        <f>'dane po Vs'!G18</f>
        <v>2.9125000000000001</v>
      </c>
      <c r="H17" s="5">
        <f>'dane po Vs'!H18</f>
        <v>4.4000000000000004</v>
      </c>
      <c r="I17" s="5">
        <f>'dane po Vs'!I18</f>
        <v>19.7</v>
      </c>
      <c r="J17" s="5">
        <f>'dane po Vs'!J18</f>
        <v>25.8</v>
      </c>
      <c r="K17" s="5">
        <f>'dane po Vs'!K18</f>
        <v>4.4000000000000004</v>
      </c>
      <c r="L17" s="5">
        <f>'dane po Vs'!L18</f>
        <v>614</v>
      </c>
      <c r="M17" s="6">
        <f>'dane po Vs'!M18</f>
        <v>5.4</v>
      </c>
      <c r="N17" s="6">
        <f>'dane po Vs'!N18</f>
        <v>1.9</v>
      </c>
      <c r="O17" s="6">
        <f>'dane po Vs'!O18</f>
        <v>3.27</v>
      </c>
      <c r="P17" s="6">
        <f>'dane po Vs'!P18</f>
        <v>1.75</v>
      </c>
      <c r="Q17" s="6">
        <f>'dane po Vs'!Q18</f>
        <v>140</v>
      </c>
      <c r="R17" s="6">
        <f>'dane po Vs'!R18</f>
        <v>0.37</v>
      </c>
      <c r="S17" s="5">
        <f>'dane po Vs'!S18</f>
        <v>19.100000000000001</v>
      </c>
      <c r="T17" s="5">
        <f>'dane po Vs'!T18</f>
        <v>19.8</v>
      </c>
      <c r="U17" s="6">
        <f>'dane po Vs'!U18</f>
        <v>9.64</v>
      </c>
      <c r="V17" s="9">
        <f t="shared" si="0"/>
        <v>928.33897128187743</v>
      </c>
      <c r="W17" s="9">
        <f t="shared" si="1"/>
        <v>0.22960741502794646</v>
      </c>
      <c r="X17" s="6" t="str">
        <f t="shared" si="2"/>
        <v>Luksemburg</v>
      </c>
      <c r="Y17" s="10">
        <f t="shared" si="3"/>
        <v>0.22960741502794646</v>
      </c>
      <c r="Z17" s="6" t="s">
        <v>139</v>
      </c>
      <c r="AA17" s="6" t="s">
        <v>139</v>
      </c>
      <c r="AB17" s="6" t="s">
        <v>139</v>
      </c>
    </row>
    <row r="18" spans="1:28" x14ac:dyDescent="0.2">
      <c r="A18" s="6" t="str">
        <f>'dane po Vs'!A19</f>
        <v>Łotwa</v>
      </c>
      <c r="B18" s="6">
        <f>'dane po Vs'!B19</f>
        <v>12</v>
      </c>
      <c r="C18" s="6">
        <f>'dane po Vs'!C19</f>
        <v>155.30000000000001</v>
      </c>
      <c r="D18" s="5">
        <f>'dane po Vs'!D19</f>
        <v>1</v>
      </c>
      <c r="E18" s="5">
        <f>'dane po Vs'!E19</f>
        <v>47.2</v>
      </c>
      <c r="F18" s="5">
        <f>'dane po Vs'!F19</f>
        <v>87.2</v>
      </c>
      <c r="G18" s="5">
        <f>'dane po Vs'!G19</f>
        <v>2.5599999999999996</v>
      </c>
      <c r="H18" s="5">
        <f>'dane po Vs'!H19</f>
        <v>11.799999999999999</v>
      </c>
      <c r="I18" s="5">
        <f>'dane po Vs'!I19</f>
        <v>13.3</v>
      </c>
      <c r="J18" s="5">
        <f>'dane po Vs'!J19</f>
        <v>20.2</v>
      </c>
      <c r="K18" s="5">
        <f>'dane po Vs'!K19</f>
        <v>1.8</v>
      </c>
      <c r="L18" s="5">
        <f>'dane po Vs'!L19</f>
        <v>410</v>
      </c>
      <c r="M18" s="6">
        <f>'dane po Vs'!M19</f>
        <v>37.200000000000003</v>
      </c>
      <c r="N18" s="6">
        <f>'dane po Vs'!N19</f>
        <v>27.7</v>
      </c>
      <c r="O18" s="6">
        <f>'dane po Vs'!O19</f>
        <v>13.42</v>
      </c>
      <c r="P18" s="6">
        <f>'dane po Vs'!P19</f>
        <v>3.65</v>
      </c>
      <c r="Q18" s="6">
        <f>'dane po Vs'!Q19</f>
        <v>86</v>
      </c>
      <c r="R18" s="6">
        <f>'dane po Vs'!R19</f>
        <v>0.14000000000000001</v>
      </c>
      <c r="S18" s="5">
        <f>'dane po Vs'!S19</f>
        <v>17.3</v>
      </c>
      <c r="T18" s="5">
        <f>'dane po Vs'!T19</f>
        <v>28.5</v>
      </c>
      <c r="U18" s="6">
        <f>'dane po Vs'!U19</f>
        <v>27.9</v>
      </c>
      <c r="V18" s="9">
        <f t="shared" si="0"/>
        <v>1053.979599481703</v>
      </c>
      <c r="W18" s="9">
        <f t="shared" si="1"/>
        <v>0.12534312005525761</v>
      </c>
      <c r="X18" s="6" t="str">
        <f t="shared" si="2"/>
        <v>Łotwa</v>
      </c>
      <c r="Y18" s="10">
        <f t="shared" si="3"/>
        <v>0.12534312005525761</v>
      </c>
      <c r="Z18" s="6" t="s">
        <v>139</v>
      </c>
      <c r="AA18" s="6" t="s">
        <v>139</v>
      </c>
      <c r="AB18" s="6" t="s">
        <v>139</v>
      </c>
    </row>
    <row r="19" spans="1:28" x14ac:dyDescent="0.2">
      <c r="A19" s="6" t="str">
        <f>'dane po Vs'!A20</f>
        <v>Malta</v>
      </c>
      <c r="B19" s="6">
        <f>'dane po Vs'!B20</f>
        <v>13</v>
      </c>
      <c r="C19" s="6">
        <f>'dane po Vs'!C20</f>
        <v>95.3</v>
      </c>
      <c r="D19" s="5">
        <f>'dane po Vs'!D20</f>
        <v>231.76190476190473</v>
      </c>
      <c r="E19" s="5">
        <f>'dane po Vs'!E20</f>
        <v>100.9</v>
      </c>
      <c r="F19" s="5">
        <f>'dane po Vs'!F20</f>
        <v>61</v>
      </c>
      <c r="G19" s="5">
        <f>'dane po Vs'!G20</f>
        <v>16.574999999999999</v>
      </c>
      <c r="H19" s="5">
        <f>'dane po Vs'!H20</f>
        <v>3.35</v>
      </c>
      <c r="I19" s="5">
        <f>'dane po Vs'!I20</f>
        <v>26.2</v>
      </c>
      <c r="J19" s="5">
        <f>'dane po Vs'!J20</f>
        <v>14</v>
      </c>
      <c r="K19" s="5">
        <f>'dane po Vs'!K20</f>
        <v>35</v>
      </c>
      <c r="L19" s="5">
        <f>'dane po Vs'!L20</f>
        <v>621</v>
      </c>
      <c r="M19" s="6">
        <f>'dane po Vs'!M20</f>
        <v>6</v>
      </c>
      <c r="N19" s="6">
        <f>'dane po Vs'!N20</f>
        <v>0.1</v>
      </c>
      <c r="O19" s="6">
        <f>'dane po Vs'!O20</f>
        <v>0.21</v>
      </c>
      <c r="P19" s="6">
        <f>'dane po Vs'!P20</f>
        <v>2.79</v>
      </c>
      <c r="Q19" s="6">
        <f>'dane po Vs'!Q20</f>
        <v>65</v>
      </c>
      <c r="R19" s="6">
        <f>'dane po Vs'!R20</f>
        <v>0.01</v>
      </c>
      <c r="S19" s="5">
        <f>'dane po Vs'!S20</f>
        <v>11.9</v>
      </c>
      <c r="T19" s="5">
        <f>'dane po Vs'!T20</f>
        <v>20.100000000000001</v>
      </c>
      <c r="U19" s="6">
        <f>'dane po Vs'!U20</f>
        <v>143.91419305977459</v>
      </c>
      <c r="V19" s="9">
        <f t="shared" si="0"/>
        <v>772.89602194782549</v>
      </c>
      <c r="W19" s="9">
        <f t="shared" si="1"/>
        <v>0.35860350294159193</v>
      </c>
      <c r="X19" s="6" t="str">
        <f t="shared" si="2"/>
        <v>Malta</v>
      </c>
      <c r="Y19" s="10">
        <f t="shared" si="3"/>
        <v>0.35860350294159193</v>
      </c>
      <c r="Z19" s="6" t="s">
        <v>139</v>
      </c>
      <c r="AA19" s="6" t="s">
        <v>139</v>
      </c>
      <c r="AB19" s="6" t="s">
        <v>139</v>
      </c>
    </row>
    <row r="20" spans="1:28" x14ac:dyDescent="0.2">
      <c r="A20" s="6" t="str">
        <f>'dane po Vs'!A21</f>
        <v>Niemcy</v>
      </c>
      <c r="B20" s="6">
        <f>'dane po Vs'!B21</f>
        <v>15</v>
      </c>
      <c r="C20" s="6">
        <f>'dane po Vs'!C21</f>
        <v>134.30000000000001</v>
      </c>
      <c r="D20" s="5">
        <f>'dane po Vs'!D21</f>
        <v>670</v>
      </c>
      <c r="E20" s="5">
        <f>'dane po Vs'!E21</f>
        <v>63.5</v>
      </c>
      <c r="F20" s="5">
        <f>'dane po Vs'!F21</f>
        <v>95.7</v>
      </c>
      <c r="G20" s="5">
        <f>'dane po Vs'!G21</f>
        <v>4.7874999999999996</v>
      </c>
      <c r="H20" s="5">
        <f>'dane po Vs'!H21</f>
        <v>2.7875000000000001</v>
      </c>
      <c r="I20" s="5">
        <f>'dane po Vs'!I21</f>
        <v>25.1</v>
      </c>
      <c r="J20" s="5">
        <f>'dane po Vs'!J21</f>
        <v>15.9</v>
      </c>
      <c r="K20" s="5">
        <f>'dane po Vs'!K21</f>
        <v>-1.6</v>
      </c>
      <c r="L20" s="5">
        <f>'dane po Vs'!L21</f>
        <v>627</v>
      </c>
      <c r="M20" s="6">
        <f>'dane po Vs'!M21</f>
        <v>14.8</v>
      </c>
      <c r="N20" s="6">
        <f>'dane po Vs'!N21</f>
        <v>27.5</v>
      </c>
      <c r="O20" s="6">
        <f>'dane po Vs'!O21</f>
        <v>6.82</v>
      </c>
      <c r="P20" s="6">
        <f>'dane po Vs'!P21</f>
        <v>1.86</v>
      </c>
      <c r="Q20" s="6">
        <f>'dane po Vs'!Q21</f>
        <v>135</v>
      </c>
      <c r="R20" s="6">
        <f>'dane po Vs'!R21</f>
        <v>0.4</v>
      </c>
      <c r="S20" s="5">
        <f>'dane po Vs'!S21</f>
        <v>7.1</v>
      </c>
      <c r="T20" s="5">
        <f>'dane po Vs'!T21</f>
        <v>19.7</v>
      </c>
      <c r="U20" s="6">
        <f>'dane po Vs'!U21</f>
        <v>410.24285714285713</v>
      </c>
      <c r="V20" s="9">
        <f t="shared" si="0"/>
        <v>352.54615611054675</v>
      </c>
      <c r="W20" s="9">
        <f t="shared" si="1"/>
        <v>0.70743558879906387</v>
      </c>
      <c r="X20" s="6" t="str">
        <f t="shared" si="2"/>
        <v>Niemcy</v>
      </c>
      <c r="Y20" s="10">
        <f t="shared" si="3"/>
        <v>0.70743558879906387</v>
      </c>
      <c r="Z20" s="6" t="s">
        <v>139</v>
      </c>
      <c r="AA20" s="6" t="s">
        <v>139</v>
      </c>
      <c r="AB20" s="6" t="s">
        <v>139</v>
      </c>
    </row>
    <row r="21" spans="1:28" x14ac:dyDescent="0.2">
      <c r="A21" s="6" t="str">
        <f>'dane po Vs'!A22</f>
        <v>Polska</v>
      </c>
      <c r="B21" s="6">
        <f>'dane po Vs'!B22</f>
        <v>20</v>
      </c>
      <c r="C21" s="6">
        <f>'dane po Vs'!C22</f>
        <v>140.9</v>
      </c>
      <c r="D21" s="5">
        <f>'dane po Vs'!D22</f>
        <v>231.76190476190473</v>
      </c>
      <c r="E21" s="5">
        <f>'dane po Vs'!E22</f>
        <v>30.3</v>
      </c>
      <c r="F21" s="5">
        <f>'dane po Vs'!F22</f>
        <v>90.3</v>
      </c>
      <c r="G21" s="5">
        <f>'dane po Vs'!G22</f>
        <v>21.012499999999999</v>
      </c>
      <c r="H21" s="5">
        <f>'dane po Vs'!H22</f>
        <v>6.4375</v>
      </c>
      <c r="I21" s="5">
        <f>'dane po Vs'!I22</f>
        <v>13</v>
      </c>
      <c r="J21" s="5">
        <f>'dane po Vs'!J22</f>
        <v>17.7</v>
      </c>
      <c r="K21" s="5">
        <f>'dane po Vs'!K22</f>
        <v>5.333333333333333</v>
      </c>
      <c r="L21" s="5">
        <f>'dane po Vs'!L22</f>
        <v>307</v>
      </c>
      <c r="M21" s="6">
        <f>'dane po Vs'!M22</f>
        <v>11.3</v>
      </c>
      <c r="N21" s="6">
        <f>'dane po Vs'!N22</f>
        <v>58.6</v>
      </c>
      <c r="O21" s="6">
        <f>'dane po Vs'!O22</f>
        <v>3.72</v>
      </c>
      <c r="P21" s="6">
        <f>'dane po Vs'!P22</f>
        <v>2.72</v>
      </c>
      <c r="Q21" s="6">
        <f>'dane po Vs'!Q22</f>
        <v>56</v>
      </c>
      <c r="R21" s="6">
        <f>'dane po Vs'!R22</f>
        <v>0.02</v>
      </c>
      <c r="S21" s="5">
        <f>'dane po Vs'!S22</f>
        <v>17.7</v>
      </c>
      <c r="T21" s="5">
        <f>'dane po Vs'!T22</f>
        <v>21.9</v>
      </c>
      <c r="U21" s="6">
        <f>'dane po Vs'!U22</f>
        <v>442.83333333333331</v>
      </c>
      <c r="V21" s="9">
        <f t="shared" si="0"/>
        <v>822.00286449896339</v>
      </c>
      <c r="W21" s="9">
        <f t="shared" si="1"/>
        <v>0.31785163477370937</v>
      </c>
      <c r="X21" s="6" t="str">
        <f t="shared" si="2"/>
        <v>Polska</v>
      </c>
      <c r="Y21" s="10">
        <f t="shared" si="3"/>
        <v>0.31785163477370937</v>
      </c>
      <c r="Z21" s="6" t="s">
        <v>139</v>
      </c>
      <c r="AA21" s="6" t="s">
        <v>139</v>
      </c>
      <c r="AB21" s="6" t="s">
        <v>139</v>
      </c>
    </row>
    <row r="22" spans="1:28" x14ac:dyDescent="0.2">
      <c r="A22" s="6" t="str">
        <f>'dane po Vs'!A23</f>
        <v>Portugalia</v>
      </c>
      <c r="B22" s="6">
        <f>'dane po Vs'!B23</f>
        <v>21</v>
      </c>
      <c r="C22" s="6">
        <f>'dane po Vs'!C23</f>
        <v>137.30000000000001</v>
      </c>
      <c r="D22" s="5">
        <f>'dane po Vs'!D23</f>
        <v>197</v>
      </c>
      <c r="E22" s="5">
        <f>'dane po Vs'!E23</f>
        <v>73.5</v>
      </c>
      <c r="F22" s="5">
        <f>'dane po Vs'!F23</f>
        <v>84.2</v>
      </c>
      <c r="G22" s="5">
        <f>'dane po Vs'!G23</f>
        <v>8.3000000000000007</v>
      </c>
      <c r="H22" s="5">
        <f>'dane po Vs'!H23</f>
        <v>6.4</v>
      </c>
      <c r="I22" s="5">
        <f>'dane po Vs'!I23</f>
        <v>23.1</v>
      </c>
      <c r="J22" s="5">
        <f>'dane po Vs'!J23</f>
        <v>14.8</v>
      </c>
      <c r="K22" s="5">
        <f>'dane po Vs'!K23</f>
        <v>6</v>
      </c>
      <c r="L22" s="5">
        <f>'dane po Vs'!L23</f>
        <v>474</v>
      </c>
      <c r="M22" s="6">
        <f>'dane po Vs'!M23</f>
        <v>28.5</v>
      </c>
      <c r="N22" s="6">
        <f>'dane po Vs'!N23</f>
        <v>74.2</v>
      </c>
      <c r="O22" s="6">
        <f>'dane po Vs'!O23</f>
        <v>6.75</v>
      </c>
      <c r="P22" s="6">
        <f>'dane po Vs'!P23</f>
        <v>2.59</v>
      </c>
      <c r="Q22" s="6">
        <f>'dane po Vs'!Q23</f>
        <v>96</v>
      </c>
      <c r="R22" s="6">
        <f>'dane po Vs'!R23</f>
        <v>7.0000000000000007E-2</v>
      </c>
      <c r="S22" s="5">
        <f>'dane po Vs'!S23</f>
        <v>28.2</v>
      </c>
      <c r="T22" s="5">
        <f>'dane po Vs'!T23</f>
        <v>25.1</v>
      </c>
      <c r="U22" s="6">
        <f>'dane po Vs'!U23</f>
        <v>95.699999999999989</v>
      </c>
      <c r="V22" s="9">
        <f t="shared" si="0"/>
        <v>834.84998821561408</v>
      </c>
      <c r="W22" s="9">
        <f t="shared" si="1"/>
        <v>0.30719030399292813</v>
      </c>
      <c r="X22" s="6" t="str">
        <f t="shared" si="2"/>
        <v>Portugalia</v>
      </c>
      <c r="Y22" s="10">
        <f t="shared" si="3"/>
        <v>0.30719030399292813</v>
      </c>
      <c r="Z22" s="6" t="s">
        <v>139</v>
      </c>
      <c r="AA22" s="6" t="s">
        <v>139</v>
      </c>
      <c r="AB22" s="6" t="s">
        <v>139</v>
      </c>
    </row>
    <row r="23" spans="1:28" x14ac:dyDescent="0.2">
      <c r="A23" s="6" t="str">
        <f>'dane po Vs'!A24</f>
        <v>Rumunia</v>
      </c>
      <c r="B23" s="6">
        <f>'dane po Vs'!B24</f>
        <v>23</v>
      </c>
      <c r="C23" s="6">
        <f>'dane po Vs'!C24</f>
        <v>60.2</v>
      </c>
      <c r="D23" s="5">
        <f>'dane po Vs'!D24</f>
        <v>181</v>
      </c>
      <c r="E23" s="5">
        <f>'dane po Vs'!E24</f>
        <v>22.3</v>
      </c>
      <c r="F23" s="5">
        <f>'dane po Vs'!F24</f>
        <v>87.3</v>
      </c>
      <c r="G23" s="5">
        <f>'dane po Vs'!G24</f>
        <v>15</v>
      </c>
      <c r="H23" s="5">
        <f>'dane po Vs'!H24</f>
        <v>7.9</v>
      </c>
      <c r="I23" s="5">
        <f>'dane po Vs'!I24</f>
        <v>20.3</v>
      </c>
      <c r="J23" s="5">
        <f>'dane po Vs'!J24</f>
        <v>26.5</v>
      </c>
      <c r="K23" s="5">
        <f>'dane po Vs'!K24</f>
        <v>-2</v>
      </c>
      <c r="L23" s="5">
        <f>'dane po Vs'!L24</f>
        <v>261</v>
      </c>
      <c r="M23" s="6">
        <f>'dane po Vs'!M24</f>
        <v>25</v>
      </c>
      <c r="N23" s="6">
        <f>'dane po Vs'!N24</f>
        <v>28.8</v>
      </c>
      <c r="O23" s="6">
        <f>'dane po Vs'!O24</f>
        <v>1.67</v>
      </c>
      <c r="P23" s="6">
        <f>'dane po Vs'!P24</f>
        <v>2.33</v>
      </c>
      <c r="Q23" s="6">
        <f>'dane po Vs'!Q24</f>
        <v>67</v>
      </c>
      <c r="R23" s="6">
        <f>'dane po Vs'!R24</f>
        <v>0.16</v>
      </c>
      <c r="S23" s="5">
        <f>'dane po Vs'!S24</f>
        <v>20.6</v>
      </c>
      <c r="T23" s="5">
        <f>'dane po Vs'!T24</f>
        <v>38.799999999999997</v>
      </c>
      <c r="U23" s="6">
        <f>'dane po Vs'!U24</f>
        <v>198.31999999999996</v>
      </c>
      <c r="V23" s="9">
        <f t="shared" si="0"/>
        <v>935.0078382507163</v>
      </c>
      <c r="W23" s="9">
        <f t="shared" si="1"/>
        <v>0.22407318041980084</v>
      </c>
      <c r="X23" s="6" t="str">
        <f t="shared" si="2"/>
        <v>Rumunia</v>
      </c>
      <c r="Y23" s="10">
        <f t="shared" si="3"/>
        <v>0.22407318041980084</v>
      </c>
      <c r="Z23" s="6" t="s">
        <v>139</v>
      </c>
      <c r="AA23" s="6" t="s">
        <v>139</v>
      </c>
      <c r="AB23" s="6" t="s">
        <v>139</v>
      </c>
    </row>
    <row r="24" spans="1:28" x14ac:dyDescent="0.2">
      <c r="A24" s="6" t="str">
        <f>'dane po Vs'!A25</f>
        <v>Słowacja</v>
      </c>
      <c r="B24" s="6">
        <f>'dane po Vs'!B25</f>
        <v>30</v>
      </c>
      <c r="C24" s="6">
        <f>'dane po Vs'!C25</f>
        <v>141.30000000000001</v>
      </c>
      <c r="D24" s="5">
        <f>'dane po Vs'!D25</f>
        <v>0</v>
      </c>
      <c r="E24" s="5">
        <f>'dane po Vs'!E25</f>
        <v>59</v>
      </c>
      <c r="F24" s="5">
        <f>'dane po Vs'!F25</f>
        <v>83</v>
      </c>
      <c r="G24" s="5">
        <f>'dane po Vs'!G25</f>
        <v>12.15</v>
      </c>
      <c r="H24" s="5">
        <f>'dane po Vs'!H25</f>
        <v>6.6875</v>
      </c>
      <c r="I24" s="5">
        <f>'dane po Vs'!I25</f>
        <v>12.1</v>
      </c>
      <c r="J24" s="5">
        <f>'dane po Vs'!J25</f>
        <v>13.3</v>
      </c>
      <c r="K24" s="5">
        <f>'dane po Vs'!K25</f>
        <v>-7</v>
      </c>
      <c r="L24" s="5">
        <f>'dane po Vs'!L25</f>
        <v>348</v>
      </c>
      <c r="M24" s="6">
        <f>'dane po Vs'!M25</f>
        <v>12</v>
      </c>
      <c r="N24" s="6">
        <f>'dane po Vs'!N25</f>
        <v>38.799999999999997</v>
      </c>
      <c r="O24" s="6">
        <f>'dane po Vs'!O25</f>
        <v>9.75</v>
      </c>
      <c r="P24" s="6">
        <f>'dane po Vs'!P25</f>
        <v>1.81</v>
      </c>
      <c r="Q24" s="6">
        <f>'dane po Vs'!Q25</f>
        <v>79</v>
      </c>
      <c r="R24" s="6">
        <f>'dane po Vs'!R25</f>
        <v>0.17</v>
      </c>
      <c r="S24" s="5">
        <f>'dane po Vs'!S25</f>
        <v>22.2</v>
      </c>
      <c r="T24" s="5">
        <f>'dane po Vs'!T25</f>
        <v>18.100000000000001</v>
      </c>
      <c r="U24" s="6">
        <f>'dane po Vs'!U25</f>
        <v>144.01113543840199</v>
      </c>
      <c r="V24" s="9">
        <f t="shared" si="0"/>
        <v>1037.6416328800649</v>
      </c>
      <c r="W24" s="9">
        <f t="shared" si="1"/>
        <v>0.13890136624850202</v>
      </c>
      <c r="X24" s="6" t="str">
        <f t="shared" si="2"/>
        <v>Słowacja</v>
      </c>
      <c r="Y24" s="10">
        <f t="shared" si="3"/>
        <v>0.13890136624850202</v>
      </c>
      <c r="Z24" s="6" t="s">
        <v>139</v>
      </c>
      <c r="AA24" s="6" t="s">
        <v>139</v>
      </c>
      <c r="AB24" s="6" t="s">
        <v>139</v>
      </c>
    </row>
    <row r="25" spans="1:28" x14ac:dyDescent="0.2">
      <c r="A25" s="6" t="str">
        <f>'dane po Vs'!A26</f>
        <v>Słowenia</v>
      </c>
      <c r="B25" s="6">
        <f>'dane po Vs'!B26</f>
        <v>38</v>
      </c>
      <c r="C25" s="6">
        <f>'dane po Vs'!C26</f>
        <v>176.7</v>
      </c>
      <c r="D25" s="5">
        <f>'dane po Vs'!D26</f>
        <v>7</v>
      </c>
      <c r="E25" s="5">
        <f>'dane po Vs'!E26</f>
        <v>48.4</v>
      </c>
      <c r="F25" s="5">
        <f>'dane po Vs'!F26</f>
        <v>88.7</v>
      </c>
      <c r="G25" s="5">
        <f>'dane po Vs'!G26</f>
        <v>5.0375000000000005</v>
      </c>
      <c r="H25" s="5">
        <f>'dane po Vs'!H26</f>
        <v>6.8875000000000002</v>
      </c>
      <c r="I25" s="5">
        <f>'dane po Vs'!I26</f>
        <v>13.4</v>
      </c>
      <c r="J25" s="5">
        <f>'dane po Vs'!J26</f>
        <v>12.8</v>
      </c>
      <c r="K25" s="5">
        <f>'dane po Vs'!K26</f>
        <v>1</v>
      </c>
      <c r="L25" s="5">
        <f>'dane po Vs'!L26</f>
        <v>466</v>
      </c>
      <c r="M25" s="6">
        <f>'dane po Vs'!M26</f>
        <v>21.3</v>
      </c>
      <c r="N25" s="6">
        <f>'dane po Vs'!N26</f>
        <v>6.6</v>
      </c>
      <c r="O25" s="6">
        <f>'dane po Vs'!O26</f>
        <v>9.1199999999999992</v>
      </c>
      <c r="P25" s="6">
        <f>'dane po Vs'!P26</f>
        <v>3.87</v>
      </c>
      <c r="Q25" s="6">
        <f>'dane po Vs'!Q26</f>
        <v>102</v>
      </c>
      <c r="R25" s="6">
        <f>'dane po Vs'!R26</f>
        <v>0.27</v>
      </c>
      <c r="S25" s="5">
        <f>'dane po Vs'!S26</f>
        <v>15.2</v>
      </c>
      <c r="T25" s="5">
        <f>'dane po Vs'!T26</f>
        <v>18.399999999999999</v>
      </c>
      <c r="U25" s="6">
        <f>'dane po Vs'!U26</f>
        <v>23.599999999999998</v>
      </c>
      <c r="V25" s="9">
        <f t="shared" si="0"/>
        <v>1036.8021905010512</v>
      </c>
      <c r="W25" s="9">
        <f t="shared" si="1"/>
        <v>0.13959798699190407</v>
      </c>
      <c r="X25" s="6" t="str">
        <f t="shared" si="2"/>
        <v>Słowenia</v>
      </c>
      <c r="Y25" s="10">
        <f t="shared" si="3"/>
        <v>0.13959798699190407</v>
      </c>
      <c r="Z25" s="6" t="s">
        <v>139</v>
      </c>
      <c r="AA25" s="6" t="s">
        <v>139</v>
      </c>
      <c r="AB25" s="6" t="s">
        <v>139</v>
      </c>
    </row>
    <row r="26" spans="1:28" x14ac:dyDescent="0.2">
      <c r="A26" s="6" t="str">
        <f>'dane po Vs'!A27</f>
        <v>Szwecja</v>
      </c>
      <c r="B26" s="6">
        <f>'dane po Vs'!B27</f>
        <v>13</v>
      </c>
      <c r="C26" s="6">
        <f>'dane po Vs'!C27</f>
        <v>110.7</v>
      </c>
      <c r="D26" s="5">
        <f>'dane po Vs'!D27</f>
        <v>165</v>
      </c>
      <c r="E26" s="5">
        <f>'dane po Vs'!E27</f>
        <v>32</v>
      </c>
      <c r="F26" s="5">
        <f>'dane po Vs'!F27</f>
        <v>75.099999999999994</v>
      </c>
      <c r="G26" s="5">
        <f>'dane po Vs'!G27</f>
        <v>2.6374999999999997</v>
      </c>
      <c r="H26" s="5">
        <f>'dane po Vs'!H27</f>
        <v>4.3624999999999998</v>
      </c>
      <c r="I26" s="5">
        <f>'dane po Vs'!I27</f>
        <v>17.100000000000001</v>
      </c>
      <c r="J26" s="5">
        <f>'dane po Vs'!J27</f>
        <v>22.7</v>
      </c>
      <c r="K26" s="5">
        <f>'dane po Vs'!K27</f>
        <v>1</v>
      </c>
      <c r="L26" s="5">
        <f>'dane po Vs'!L27</f>
        <v>443</v>
      </c>
      <c r="M26" s="6">
        <f>'dane po Vs'!M27</f>
        <v>53.8</v>
      </c>
      <c r="N26" s="6">
        <f>'dane po Vs'!N27</f>
        <v>11.4</v>
      </c>
      <c r="O26" s="6">
        <f>'dane po Vs'!O27</f>
        <v>18.3</v>
      </c>
      <c r="P26" s="6">
        <f>'dane po Vs'!P27</f>
        <v>2.2200000000000002</v>
      </c>
      <c r="Q26" s="6">
        <f>'dane po Vs'!Q27</f>
        <v>128</v>
      </c>
      <c r="R26" s="6">
        <f>'dane po Vs'!R27</f>
        <v>0.11</v>
      </c>
      <c r="S26" s="5">
        <f>'dane po Vs'!S27</f>
        <v>18.899999999999999</v>
      </c>
      <c r="T26" s="5">
        <f>'dane po Vs'!T27</f>
        <v>18.3</v>
      </c>
      <c r="U26" s="6">
        <f>'dane po Vs'!U27</f>
        <v>71.7</v>
      </c>
      <c r="V26" s="9">
        <f t="shared" si="0"/>
        <v>900.2773843300248</v>
      </c>
      <c r="W26" s="9">
        <f t="shared" si="1"/>
        <v>0.25289464003844497</v>
      </c>
      <c r="X26" s="6" t="str">
        <f t="shared" si="2"/>
        <v>Szwecja</v>
      </c>
      <c r="Y26" s="10">
        <f t="shared" si="3"/>
        <v>0.25289464003844497</v>
      </c>
      <c r="Z26" s="6" t="s">
        <v>139</v>
      </c>
      <c r="AA26" s="6" t="s">
        <v>139</v>
      </c>
      <c r="AB26" s="6" t="s">
        <v>139</v>
      </c>
    </row>
    <row r="27" spans="1:28" x14ac:dyDescent="0.2">
      <c r="A27" s="6" t="str">
        <f>'dane po Vs'!A28</f>
        <v>Węgry</v>
      </c>
      <c r="B27" s="6">
        <f>'dane po Vs'!B28</f>
        <v>21</v>
      </c>
      <c r="C27" s="6">
        <f>'dane po Vs'!C28</f>
        <v>135.4</v>
      </c>
      <c r="D27" s="5">
        <f>'dane po Vs'!D28</f>
        <v>700</v>
      </c>
      <c r="E27" s="5">
        <f>'dane po Vs'!E28</f>
        <v>55.6</v>
      </c>
      <c r="F27" s="5">
        <f>'dane po Vs'!F28</f>
        <v>80.3</v>
      </c>
      <c r="G27" s="5">
        <f>'dane po Vs'!G28</f>
        <v>3.21</v>
      </c>
      <c r="H27" s="5">
        <f>'dane po Vs'!H28</f>
        <v>6.6099999999999994</v>
      </c>
      <c r="I27" s="5">
        <f>'dane po Vs'!I28</f>
        <v>12.2</v>
      </c>
      <c r="J27" s="5">
        <f>'dane po Vs'!J28</f>
        <v>12.5</v>
      </c>
      <c r="K27" s="5">
        <f>'dane po Vs'!K28</f>
        <v>-2</v>
      </c>
      <c r="L27" s="5">
        <f>'dane po Vs'!L28</f>
        <v>379</v>
      </c>
      <c r="M27" s="6">
        <f>'dane po Vs'!M28</f>
        <v>14.2</v>
      </c>
      <c r="N27" s="6">
        <f>'dane po Vs'!N28</f>
        <v>89.9</v>
      </c>
      <c r="O27" s="6">
        <f>'dane po Vs'!O28</f>
        <v>3.48</v>
      </c>
      <c r="P27" s="6">
        <f>'dane po Vs'!P28</f>
        <v>2.76</v>
      </c>
      <c r="Q27" s="6">
        <f>'dane po Vs'!Q28</f>
        <v>61</v>
      </c>
      <c r="R27" s="6">
        <f>'dane po Vs'!R28</f>
        <v>0.16</v>
      </c>
      <c r="S27" s="5">
        <f>'dane po Vs'!S28</f>
        <v>12.9</v>
      </c>
      <c r="T27" s="5">
        <f>'dane po Vs'!T28</f>
        <v>26.3</v>
      </c>
      <c r="U27" s="6">
        <f>'dane po Vs'!U28</f>
        <v>144.12425003756678</v>
      </c>
      <c r="V27" s="9">
        <f t="shared" si="0"/>
        <v>566.16460226324386</v>
      </c>
      <c r="W27" s="9">
        <f t="shared" si="1"/>
        <v>0.53016190750348424</v>
      </c>
      <c r="X27" s="6" t="str">
        <f t="shared" si="2"/>
        <v>Węgry</v>
      </c>
      <c r="Y27" s="10">
        <f t="shared" si="3"/>
        <v>0.53016190750348424</v>
      </c>
      <c r="Z27" s="6" t="s">
        <v>139</v>
      </c>
      <c r="AA27" s="6" t="s">
        <v>139</v>
      </c>
      <c r="AB27" s="6" t="s">
        <v>139</v>
      </c>
    </row>
    <row r="28" spans="1:28" x14ac:dyDescent="0.2">
      <c r="A28" s="6" t="str">
        <f>'dane po Vs'!A29</f>
        <v>Wielka Brytania</v>
      </c>
      <c r="B28" s="6">
        <f>'dane po Vs'!B29</f>
        <v>9</v>
      </c>
      <c r="C28" s="6">
        <f>'dane po Vs'!C29</f>
        <v>172.5</v>
      </c>
      <c r="D28" s="5">
        <f>'dane po Vs'!D29</f>
        <v>231.76190476190473</v>
      </c>
      <c r="E28" s="5">
        <f>'dane po Vs'!E29</f>
        <v>35.299999999999997</v>
      </c>
      <c r="F28" s="5">
        <f>'dane po Vs'!F29</f>
        <v>84.4</v>
      </c>
      <c r="G28" s="5">
        <f>'dane po Vs'!G29</f>
        <v>6.8899999999999988</v>
      </c>
      <c r="H28" s="5">
        <f>'dane po Vs'!H29</f>
        <v>2.39</v>
      </c>
      <c r="I28" s="5">
        <f>'dane po Vs'!I29</f>
        <v>17</v>
      </c>
      <c r="J28" s="5">
        <f>'dane po Vs'!J29</f>
        <v>8.6</v>
      </c>
      <c r="K28" s="5">
        <f>'dane po Vs'!K29</f>
        <v>-0.54545454545454541</v>
      </c>
      <c r="L28" s="5">
        <f>'dane po Vs'!L29</f>
        <v>483</v>
      </c>
      <c r="M28" s="6">
        <f>'dane po Vs'!M29</f>
        <v>9.3000000000000007</v>
      </c>
      <c r="N28" s="6">
        <f>'dane po Vs'!N29</f>
        <v>116</v>
      </c>
      <c r="O28" s="6">
        <f>'dane po Vs'!O29</f>
        <v>2.82</v>
      </c>
      <c r="P28" s="6">
        <f>'dane po Vs'!P29</f>
        <v>2.4300000000000002</v>
      </c>
      <c r="Q28" s="6">
        <f>'dane po Vs'!Q29</f>
        <v>113</v>
      </c>
      <c r="R28" s="6">
        <f>'dane po Vs'!R29</f>
        <v>0.11</v>
      </c>
      <c r="S28" s="5">
        <f>'dane po Vs'!S29</f>
        <v>13</v>
      </c>
      <c r="T28" s="5">
        <f>'dane po Vs'!T29</f>
        <v>22.2</v>
      </c>
      <c r="U28" s="6">
        <f>'dane po Vs'!U29</f>
        <v>325.20000000000005</v>
      </c>
      <c r="V28" s="9">
        <f t="shared" si="0"/>
        <v>726.71607514272318</v>
      </c>
      <c r="W28" s="9">
        <f t="shared" si="1"/>
        <v>0.39692645360252277</v>
      </c>
      <c r="X28" s="6" t="str">
        <f t="shared" si="2"/>
        <v>Wielka Brytania</v>
      </c>
      <c r="Y28" s="10">
        <f t="shared" si="3"/>
        <v>0.39692645360252277</v>
      </c>
      <c r="Z28" s="6" t="s">
        <v>139</v>
      </c>
      <c r="AA28" s="6" t="s">
        <v>139</v>
      </c>
      <c r="AB28" s="6" t="s">
        <v>139</v>
      </c>
    </row>
    <row r="29" spans="1:28" x14ac:dyDescent="0.2">
      <c r="A29" s="6" t="str">
        <f>'dane po Vs'!A30</f>
        <v>Włochy</v>
      </c>
      <c r="B29" s="6">
        <f>'dane po Vs'!B30</f>
        <v>19</v>
      </c>
      <c r="C29" s="6">
        <f>'dane po Vs'!C30</f>
        <v>188.6</v>
      </c>
      <c r="D29" s="5">
        <f>'dane po Vs'!D30</f>
        <v>198</v>
      </c>
      <c r="E29" s="5">
        <f>'dane po Vs'!E30</f>
        <v>77.5</v>
      </c>
      <c r="F29" s="5">
        <f>'dane po Vs'!F30</f>
        <v>85.1</v>
      </c>
      <c r="G29" s="5">
        <f>'dane po Vs'!G30</f>
        <v>3.8</v>
      </c>
      <c r="H29" s="5">
        <f>'dane po Vs'!H30</f>
        <v>3.3500000000000005</v>
      </c>
      <c r="I29" s="5">
        <f>'dane po Vs'!I30</f>
        <v>16.2</v>
      </c>
      <c r="J29" s="5">
        <f>'dane po Vs'!J30</f>
        <v>8.4</v>
      </c>
      <c r="K29" s="5">
        <f>'dane po Vs'!K30</f>
        <v>-0.8</v>
      </c>
      <c r="L29" s="5">
        <f>'dane po Vs'!L30</f>
        <v>497</v>
      </c>
      <c r="M29" s="6">
        <f>'dane po Vs'!M30</f>
        <v>17.399999999999999</v>
      </c>
      <c r="N29" s="6">
        <f>'dane po Vs'!N30</f>
        <v>107.4</v>
      </c>
      <c r="O29" s="6">
        <f>'dane po Vs'!O30</f>
        <v>13.99</v>
      </c>
      <c r="P29" s="6">
        <f>'dane po Vs'!P30</f>
        <v>3.5</v>
      </c>
      <c r="Q29" s="6">
        <f>'dane po Vs'!Q30</f>
        <v>110</v>
      </c>
      <c r="R29" s="6">
        <f>'dane po Vs'!R30</f>
        <v>0.17</v>
      </c>
      <c r="S29" s="5">
        <f>'dane po Vs'!S30</f>
        <v>37.799999999999997</v>
      </c>
      <c r="T29" s="5">
        <f>'dane po Vs'!T30</f>
        <v>30</v>
      </c>
      <c r="U29" s="6">
        <f>'dane po Vs'!U30</f>
        <v>144.2523062613476</v>
      </c>
      <c r="V29" s="9">
        <f t="shared" si="0"/>
        <v>798.75045188710976</v>
      </c>
      <c r="W29" s="9">
        <f t="shared" si="1"/>
        <v>0.33714791211747663</v>
      </c>
      <c r="X29" s="6" t="str">
        <f t="shared" si="2"/>
        <v>Włochy</v>
      </c>
      <c r="Y29" s="10">
        <f t="shared" si="3"/>
        <v>0.33714791211747663</v>
      </c>
      <c r="Z29" s="6" t="s">
        <v>139</v>
      </c>
      <c r="AA29" s="6" t="s">
        <v>139</v>
      </c>
      <c r="AB29" s="6" t="s">
        <v>139</v>
      </c>
    </row>
    <row r="30" spans="1:28" x14ac:dyDescent="0.2">
      <c r="A30" s="6" t="s">
        <v>59</v>
      </c>
      <c r="B30" s="8">
        <f>MAX(B29:B29)</f>
        <v>19</v>
      </c>
      <c r="C30" s="8">
        <f>MAX(C29:C29)</f>
        <v>188.6</v>
      </c>
      <c r="D30" s="18">
        <f>MAX(D2:D29)</f>
        <v>860</v>
      </c>
      <c r="E30" s="18">
        <f t="shared" ref="E30:L30" si="4">MAX(E2:E29)</f>
        <v>100.9</v>
      </c>
      <c r="F30" s="18">
        <f t="shared" si="4"/>
        <v>106.2</v>
      </c>
      <c r="G30" s="18">
        <f t="shared" si="4"/>
        <v>47.112499999999997</v>
      </c>
      <c r="H30" s="18">
        <f t="shared" si="4"/>
        <v>14.112499999999997</v>
      </c>
      <c r="I30" s="18">
        <f t="shared" si="4"/>
        <v>26.2</v>
      </c>
      <c r="J30" s="18">
        <f t="shared" si="4"/>
        <v>31.5</v>
      </c>
      <c r="K30" s="18">
        <f t="shared" si="4"/>
        <v>35</v>
      </c>
      <c r="L30" s="18">
        <f t="shared" si="4"/>
        <v>777</v>
      </c>
      <c r="M30" s="8">
        <f t="shared" ref="M30:R30" si="5">MAX(M2:M29)</f>
        <v>53.8</v>
      </c>
      <c r="N30" s="8">
        <f t="shared" si="5"/>
        <v>261.7</v>
      </c>
      <c r="O30" s="8">
        <f t="shared" si="5"/>
        <v>21.25</v>
      </c>
      <c r="P30" s="8">
        <f t="shared" si="5"/>
        <v>3.99</v>
      </c>
      <c r="Q30" s="8">
        <f t="shared" si="5"/>
        <v>140</v>
      </c>
      <c r="R30" s="8">
        <f t="shared" si="5"/>
        <v>0.4</v>
      </c>
      <c r="S30" s="18">
        <f>MIN(S2:S29)</f>
        <v>7.1</v>
      </c>
      <c r="T30" s="18">
        <f>MIN(T2:T29)</f>
        <v>13.3</v>
      </c>
      <c r="U30" s="8">
        <f>MAX(U2:U29)</f>
        <v>442.83333333333331</v>
      </c>
      <c r="V30" s="6" t="s">
        <v>139</v>
      </c>
      <c r="W30" s="6" t="s">
        <v>139</v>
      </c>
      <c r="X30" s="6" t="s">
        <v>139</v>
      </c>
      <c r="Y30" s="6" t="s">
        <v>139</v>
      </c>
      <c r="Z30" s="6" t="s">
        <v>139</v>
      </c>
      <c r="AA30" s="6" t="s">
        <v>139</v>
      </c>
      <c r="AB30" s="6" t="s">
        <v>139</v>
      </c>
    </row>
    <row r="35" spans="22:23" x14ac:dyDescent="0.2">
      <c r="V35" s="10"/>
      <c r="W35" s="13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</sheetData>
  <sortState ref="N42:O69">
    <sortCondition descending="1" ref="O42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4"/>
  <sheetViews>
    <sheetView zoomScale="96" zoomScaleNormal="96" workbookViewId="0">
      <pane xSplit="1" ySplit="2" topLeftCell="G34" activePane="bottomRight" state="frozen"/>
      <selection pane="topRight" activeCell="B1" sqref="B1"/>
      <selection pane="bottomLeft" activeCell="A3" sqref="A3"/>
      <selection pane="bottomRight" activeCell="V43" sqref="V43:V70"/>
    </sheetView>
  </sheetViews>
  <sheetFormatPr defaultRowHeight="12.75" x14ac:dyDescent="0.2"/>
  <cols>
    <col min="1" max="1" width="18.42578125" style="6" customWidth="1"/>
    <col min="2" max="3" width="9.140625" style="6"/>
    <col min="4" max="12" width="9.140625" style="5"/>
    <col min="13" max="18" width="9.140625" style="6"/>
    <col min="19" max="20" width="9.140625" style="5"/>
    <col min="21" max="16384" width="9.140625" style="6"/>
  </cols>
  <sheetData>
    <row r="1" spans="1:21" x14ac:dyDescent="0.2">
      <c r="B1" s="6" t="e">
        <f>wzorzec!#REF!</f>
        <v>#REF!</v>
      </c>
      <c r="C1" s="6" t="e">
        <f>wzorzec!#REF!</f>
        <v>#REF!</v>
      </c>
      <c r="D1" s="5" t="e">
        <f>wzorzec!#REF!</f>
        <v>#REF!</v>
      </c>
      <c r="E1" s="5" t="e">
        <f>wzorzec!#REF!</f>
        <v>#REF!</v>
      </c>
      <c r="F1" s="5" t="e">
        <f>wzorzec!#REF!</f>
        <v>#REF!</v>
      </c>
      <c r="G1" s="5" t="e">
        <f>wzorzec!#REF!</f>
        <v>#REF!</v>
      </c>
      <c r="H1" s="5" t="e">
        <f>wzorzec!#REF!</f>
        <v>#REF!</v>
      </c>
      <c r="I1" s="5" t="e">
        <f>wzorzec!#REF!</f>
        <v>#REF!</v>
      </c>
      <c r="J1" s="5" t="e">
        <f>wzorzec!#REF!</f>
        <v>#REF!</v>
      </c>
      <c r="K1" s="5" t="e">
        <f>wzorzec!#REF!</f>
        <v>#REF!</v>
      </c>
      <c r="L1" s="5" t="e">
        <f>wzorzec!#REF!</f>
        <v>#REF!</v>
      </c>
      <c r="M1" s="6" t="e">
        <f>wzorzec!#REF!</f>
        <v>#REF!</v>
      </c>
      <c r="N1" s="6" t="e">
        <f>wzorzec!#REF!</f>
        <v>#REF!</v>
      </c>
      <c r="O1" s="6" t="e">
        <f>wzorzec!#REF!</f>
        <v>#REF!</v>
      </c>
      <c r="P1" s="6" t="e">
        <f>wzorzec!#REF!</f>
        <v>#REF!</v>
      </c>
      <c r="Q1" s="6" t="e">
        <f>wzorzec!#REF!</f>
        <v>#REF!</v>
      </c>
      <c r="R1" s="6" t="e">
        <f>wzorzec!#REF!</f>
        <v>#REF!</v>
      </c>
      <c r="S1" s="5" t="e">
        <f>wzorzec!#REF!</f>
        <v>#REF!</v>
      </c>
      <c r="T1" s="5" t="e">
        <f>wzorzec!#REF!</f>
        <v>#REF!</v>
      </c>
      <c r="U1" s="6" t="e">
        <f>wzorzec!#REF!</f>
        <v>#REF!</v>
      </c>
    </row>
    <row r="2" spans="1:21" x14ac:dyDescent="0.2">
      <c r="B2" s="6" t="str">
        <f>wzorzec!B1</f>
        <v>Chroniony obszar lądowy (% powierzchni państwa)</v>
      </c>
      <c r="C2" s="6" t="str">
        <f>wzorzec!C1</f>
        <v>Indeks wydajnosci zasobów (rok 2000=100)</v>
      </c>
      <c r="D2" s="5" t="str">
        <f>wzorzec!D1</f>
        <v>Połowy w regionach rybackich (tys.ton)</v>
      </c>
      <c r="E2" s="5" t="str">
        <f>wzorzec!E1</f>
        <v>Zależność energetyczna (%)</v>
      </c>
      <c r="F2" s="5" t="str">
        <f>wzorzec!F1</f>
        <v>Indeks emisji gazów cieplarnianych (rok 2000=100)</v>
      </c>
      <c r="G2" s="5" t="str">
        <f>wzorzec!G1</f>
        <v>Emisja tlenków siarki (kg/osoba)</v>
      </c>
      <c r="H2" s="5" t="str">
        <f>wzorzec!H1</f>
        <v>Emisja cząstek stałych (kg/osoba)</v>
      </c>
      <c r="I2" s="5" t="str">
        <f>wzorzec!I1</f>
        <v>Zanieczyszczenie hałasem (% ludności)</v>
      </c>
      <c r="J2" s="5" t="str">
        <f>wzorzec!J1</f>
        <v>Konsumpcja surowców (ton/osoba)</v>
      </c>
      <c r="K2" s="5" t="str">
        <f>wzorzec!K1</f>
        <v>Zużycie nawozów (kg/ha)</v>
      </c>
      <c r="L2" s="5" t="str">
        <f>wzorzec!L1</f>
        <v>Odpady komunalne (kg/osoba)</v>
      </c>
      <c r="M2" s="6" t="str">
        <f>wzorzec!M1</f>
        <v>Odnawialna energia elektryczna (%konsumpcji prądu)</v>
      </c>
      <c r="N2" s="6" t="str">
        <f>wzorzec!N1</f>
        <v>Krajowa konsumpcja biomasy (100 tys. ton ekwiwalentu oleju)</v>
      </c>
      <c r="O2" s="6" t="str">
        <f>wzorzec!O1</f>
        <v>Uprawy ekologiczne (% użytków rolnych)</v>
      </c>
      <c r="P2" s="6" t="str">
        <f>wzorzec!P1</f>
        <v>Dochody z podatków środoiwskowych (% PKB)</v>
      </c>
      <c r="Q2" s="6" t="str">
        <f>wzorzec!Q1</f>
        <v>Indeks eko-innowacyjnosci (śr krajów UE=100)</v>
      </c>
      <c r="R2" s="6" t="str">
        <f>wzorzec!R1</f>
        <v>Wydatki publiczne na badania i rozwój dotyczące środowiska (% PKB)</v>
      </c>
      <c r="S2" s="5" t="str">
        <f>wzorzec!S1</f>
        <v>Stopa bezrobocia ludzi młodych w wieku 15-24 lata, obliczona jako udział (%) w całkowitej populacji w tej samej grupie wiekowej</v>
      </c>
      <c r="T2" s="5" t="str">
        <f>wzorzec!T1</f>
        <v>Osoby zagrożone ubóstwem lub wykluczeniem społecznym</v>
      </c>
      <c r="U2" s="6" t="str">
        <f>wzorzec!U1</f>
        <v>Zatrudnienie w sektorze dóbr i usług środowiskowych (ekwiwalent pełnego czasu pracy ∙〖10〗^(-3); FTE)</v>
      </c>
    </row>
    <row r="3" spans="1:21" x14ac:dyDescent="0.2">
      <c r="A3" s="6" t="str">
        <f>'dane '!A3</f>
        <v>Austria</v>
      </c>
      <c r="B3" s="6">
        <f>wzorzec!B2</f>
        <v>15</v>
      </c>
      <c r="C3" s="6">
        <f>wzorzec!C2</f>
        <v>130.30000000000001</v>
      </c>
      <c r="D3" s="5">
        <f>wzorzec!D2</f>
        <v>368</v>
      </c>
      <c r="E3" s="5">
        <f>wzorzec!E2</f>
        <v>62.4</v>
      </c>
      <c r="F3" s="5">
        <f>wzorzec!F2</f>
        <v>84.2</v>
      </c>
      <c r="G3" s="5">
        <f>wzorzec!G2</f>
        <v>1.9</v>
      </c>
      <c r="H3" s="5">
        <f>wzorzec!H2</f>
        <v>3.875</v>
      </c>
      <c r="I3" s="5">
        <f>wzorzec!I2</f>
        <v>17.3</v>
      </c>
      <c r="J3" s="5">
        <f>wzorzec!J2</f>
        <v>20.399999999999999</v>
      </c>
      <c r="K3" s="5">
        <f>wzorzec!K2</f>
        <v>1.4</v>
      </c>
      <c r="L3" s="5">
        <f>wzorzec!L2</f>
        <v>564</v>
      </c>
      <c r="M3" s="6">
        <f>wzorzec!M2</f>
        <v>33.5</v>
      </c>
      <c r="N3" s="6">
        <f>wzorzec!N2</f>
        <v>31.3</v>
      </c>
      <c r="O3" s="6">
        <f>wzorzec!O2</f>
        <v>21.25</v>
      </c>
      <c r="P3" s="6">
        <f>wzorzec!P2</f>
        <v>2.37</v>
      </c>
      <c r="Q3" s="6">
        <f>wzorzec!Q2</f>
        <v>109</v>
      </c>
      <c r="R3" s="6">
        <f>wzorzec!R2</f>
        <v>0.14000000000000001</v>
      </c>
      <c r="S3" s="5">
        <f>wzorzec!S2</f>
        <v>11.2</v>
      </c>
      <c r="T3" s="5">
        <f>wzorzec!T2</f>
        <v>18</v>
      </c>
      <c r="U3" s="6">
        <f>wzorzec!U2</f>
        <v>143.83472233911974</v>
      </c>
    </row>
    <row r="4" spans="1:21" x14ac:dyDescent="0.2">
      <c r="A4" s="6" t="str">
        <f>'dane '!A4</f>
        <v>Belgia</v>
      </c>
      <c r="B4" s="6">
        <f>wzorzec!B3</f>
        <v>13</v>
      </c>
      <c r="C4" s="6">
        <f>wzorzec!C3</f>
        <v>135.4</v>
      </c>
      <c r="D4" s="5">
        <f>wzorzec!D3</f>
        <v>231.76190476190476</v>
      </c>
      <c r="E4" s="5">
        <f>wzorzec!E3</f>
        <v>76</v>
      </c>
      <c r="F4" s="5">
        <f>wzorzec!F3</f>
        <v>83.6</v>
      </c>
      <c r="G4" s="5">
        <f>wzorzec!G3</f>
        <v>6.6299999999999981</v>
      </c>
      <c r="H4" s="5">
        <f>wzorzec!H3</f>
        <v>3.8599999999999994</v>
      </c>
      <c r="I4" s="5">
        <f>wzorzec!I3</f>
        <v>15.6</v>
      </c>
      <c r="J4" s="5">
        <f>wzorzec!J3</f>
        <v>12.5</v>
      </c>
      <c r="K4" s="5">
        <f>wzorzec!K3</f>
        <v>5.7</v>
      </c>
      <c r="L4" s="5">
        <f>wzorzec!L3</f>
        <v>420</v>
      </c>
      <c r="M4" s="6">
        <f>wzorzec!M3</f>
        <v>8.6999999999999993</v>
      </c>
      <c r="N4" s="6">
        <f>wzorzec!N3</f>
        <v>13.1</v>
      </c>
      <c r="O4" s="6">
        <f>wzorzec!O3</f>
        <v>5.8</v>
      </c>
      <c r="P4" s="6">
        <f>wzorzec!P3</f>
        <v>2.2200000000000002</v>
      </c>
      <c r="Q4" s="6">
        <f>wzorzec!Q3</f>
        <v>82</v>
      </c>
      <c r="R4" s="6">
        <f>wzorzec!R3</f>
        <v>0.24</v>
      </c>
      <c r="S4" s="5">
        <f>wzorzec!S3</f>
        <v>20.100000000000001</v>
      </c>
      <c r="T4" s="5">
        <f>wzorzec!T3</f>
        <v>20.7</v>
      </c>
      <c r="U4" s="6">
        <f>wzorzec!U3</f>
        <v>84.86</v>
      </c>
    </row>
    <row r="5" spans="1:21" x14ac:dyDescent="0.2">
      <c r="A5" s="6" t="str">
        <f>'dane '!A5</f>
        <v>Bułgaria</v>
      </c>
      <c r="B5" s="6">
        <f>wzorzec!B4</f>
        <v>34</v>
      </c>
      <c r="C5" s="6">
        <f>wzorzec!C4</f>
        <v>128.4</v>
      </c>
      <c r="D5" s="5">
        <f>wzorzec!D4</f>
        <v>27</v>
      </c>
      <c r="E5" s="5">
        <f>wzorzec!E4</f>
        <v>37.200000000000003</v>
      </c>
      <c r="F5" s="5">
        <f>wzorzec!F4</f>
        <v>106.2</v>
      </c>
      <c r="G5" s="5">
        <f>wzorzec!G4</f>
        <v>47.112499999999997</v>
      </c>
      <c r="H5" s="5">
        <f>wzorzec!H4</f>
        <v>6.9874999999999998</v>
      </c>
      <c r="I5" s="5">
        <f>wzorzec!I4</f>
        <v>10</v>
      </c>
      <c r="J5" s="5">
        <f>wzorzec!J4</f>
        <v>19.399999999999999</v>
      </c>
      <c r="K5" s="5">
        <f>wzorzec!K4</f>
        <v>-4.5999999999999996</v>
      </c>
      <c r="L5" s="5">
        <f>wzorzec!L4</f>
        <v>404</v>
      </c>
      <c r="M5" s="6">
        <f>wzorzec!M4</f>
        <v>18.8</v>
      </c>
      <c r="N5" s="6">
        <f>wzorzec!N4</f>
        <v>38.9</v>
      </c>
      <c r="O5" s="6">
        <f>wzorzec!O4</f>
        <v>3.2</v>
      </c>
      <c r="P5" s="6">
        <f>wzorzec!P4</f>
        <v>2.77</v>
      </c>
      <c r="Q5" s="6">
        <f>wzorzec!Q4</f>
        <v>29</v>
      </c>
      <c r="R5" s="6">
        <f>wzorzec!R4</f>
        <v>0.17</v>
      </c>
      <c r="S5" s="5">
        <f>wzorzec!S4</f>
        <v>17.2</v>
      </c>
      <c r="T5" s="5">
        <f>wzorzec!T4</f>
        <v>40.4</v>
      </c>
      <c r="U5" s="6">
        <f>wzorzec!U4</f>
        <v>33.18</v>
      </c>
    </row>
    <row r="6" spans="1:21" x14ac:dyDescent="0.2">
      <c r="A6" s="6" t="str">
        <f>'dane '!A6</f>
        <v>Chorwacja</v>
      </c>
      <c r="B6" s="6">
        <f>wzorzec!B5</f>
        <v>37</v>
      </c>
      <c r="C6" s="6">
        <f>wzorzec!C5</f>
        <v>104.4</v>
      </c>
      <c r="D6" s="5">
        <f>wzorzec!D5</f>
        <v>525</v>
      </c>
      <c r="E6" s="5">
        <f>wzorzec!E5</f>
        <v>47.8</v>
      </c>
      <c r="F6" s="5">
        <f>wzorzec!F5</f>
        <v>91.3</v>
      </c>
      <c r="G6" s="5">
        <f>wzorzec!G5</f>
        <v>7.2125000000000004</v>
      </c>
      <c r="H6" s="5">
        <f>wzorzec!H5</f>
        <v>7.95</v>
      </c>
      <c r="I6" s="5">
        <f>wzorzec!I5</f>
        <v>8.5</v>
      </c>
      <c r="J6" s="5">
        <f>wzorzec!J5</f>
        <v>10.1</v>
      </c>
      <c r="K6" s="5">
        <f>wzorzec!K5</f>
        <v>-4</v>
      </c>
      <c r="L6" s="5">
        <f>wzorzec!L5</f>
        <v>403</v>
      </c>
      <c r="M6" s="6">
        <f>wzorzec!M5</f>
        <v>28.3</v>
      </c>
      <c r="N6" s="6">
        <f>wzorzec!N5</f>
        <v>37.9</v>
      </c>
      <c r="O6" s="6">
        <f>wzorzec!O5</f>
        <v>6.05</v>
      </c>
      <c r="P6" s="6">
        <f>wzorzec!P5</f>
        <v>3.51</v>
      </c>
      <c r="Q6" s="6">
        <f>wzorzec!Q5</f>
        <v>80</v>
      </c>
      <c r="R6" s="6">
        <f>wzorzec!R5</f>
        <v>0.18</v>
      </c>
      <c r="S6" s="5">
        <f>wzorzec!S5</f>
        <v>31.8</v>
      </c>
      <c r="T6" s="5">
        <f>wzorzec!T5</f>
        <v>27.9</v>
      </c>
      <c r="U6" s="6">
        <f>wzorzec!U5</f>
        <v>48.9</v>
      </c>
    </row>
    <row r="7" spans="1:21" x14ac:dyDescent="0.2">
      <c r="A7" s="6" t="str">
        <f>'dane '!A7</f>
        <v>Cypr</v>
      </c>
      <c r="B7" s="6">
        <f>wzorzec!B6</f>
        <v>29</v>
      </c>
      <c r="C7" s="6">
        <f>wzorzec!C6</f>
        <v>155.19999999999999</v>
      </c>
      <c r="D7" s="5">
        <f>wzorzec!D6</f>
        <v>193</v>
      </c>
      <c r="E7" s="5">
        <f>wzorzec!E6</f>
        <v>96.2</v>
      </c>
      <c r="F7" s="5">
        <f>wzorzec!F6</f>
        <v>100.8</v>
      </c>
      <c r="G7" s="5">
        <f>wzorzec!G6</f>
        <v>21.462500000000002</v>
      </c>
      <c r="H7" s="5">
        <f>wzorzec!H6</f>
        <v>3.1000000000000005</v>
      </c>
      <c r="I7" s="5">
        <f>wzorzec!I6</f>
        <v>15.6</v>
      </c>
      <c r="J7" s="5">
        <f>wzorzec!J6</f>
        <v>16.399999999999999</v>
      </c>
      <c r="K7" s="5">
        <f>wzorzec!K6</f>
        <v>30.7</v>
      </c>
      <c r="L7" s="5">
        <f>wzorzec!L6</f>
        <v>640</v>
      </c>
      <c r="M7" s="6">
        <f>wzorzec!M6</f>
        <v>9.3000000000000007</v>
      </c>
      <c r="N7" s="6">
        <f>wzorzec!N6</f>
        <v>261.7</v>
      </c>
      <c r="O7" s="6">
        <f>wzorzec!O6</f>
        <v>4.9400000000000004</v>
      </c>
      <c r="P7" s="6">
        <f>wzorzec!P6</f>
        <v>2.96</v>
      </c>
      <c r="Q7" s="6">
        <f>wzorzec!Q6</f>
        <v>56</v>
      </c>
      <c r="R7" s="6">
        <f>wzorzec!R6</f>
        <v>0.06</v>
      </c>
      <c r="S7" s="5">
        <f>wzorzec!S6</f>
        <v>29.1</v>
      </c>
      <c r="T7" s="5">
        <f>wzorzec!T6</f>
        <v>27.7</v>
      </c>
      <c r="U7" s="6">
        <f>wzorzec!U6</f>
        <v>144.90352633826882</v>
      </c>
    </row>
    <row r="8" spans="1:21" x14ac:dyDescent="0.2">
      <c r="A8" s="6" t="str">
        <f>'dane '!A8</f>
        <v>Czechy</v>
      </c>
      <c r="B8" s="6">
        <f>wzorzec!B7</f>
        <v>14</v>
      </c>
      <c r="C8" s="6">
        <f>wzorzec!C7</f>
        <v>166</v>
      </c>
      <c r="D8" s="5">
        <f>wzorzec!D7</f>
        <v>9</v>
      </c>
      <c r="E8" s="5">
        <f>wzorzec!E7</f>
        <v>32.700000000000003</v>
      </c>
      <c r="F8" s="5">
        <f>wzorzec!F7</f>
        <v>81.3</v>
      </c>
      <c r="G8" s="5">
        <f>wzorzec!G7</f>
        <v>14.3</v>
      </c>
      <c r="H8" s="5">
        <f>wzorzec!H7</f>
        <v>3.7625000000000006</v>
      </c>
      <c r="I8" s="5">
        <f>wzorzec!I7</f>
        <v>14.5</v>
      </c>
      <c r="J8" s="5">
        <f>wzorzec!J7</f>
        <v>15.6</v>
      </c>
      <c r="K8" s="5">
        <f>wzorzec!K7</f>
        <v>-3</v>
      </c>
      <c r="L8" s="5">
        <f>wzorzec!L7</f>
        <v>339</v>
      </c>
      <c r="M8" s="6">
        <f>wzorzec!M7</f>
        <v>14.9</v>
      </c>
      <c r="N8" s="6">
        <f>wzorzec!N7</f>
        <v>9.1</v>
      </c>
      <c r="O8" s="6">
        <f>wzorzec!O7</f>
        <v>14</v>
      </c>
      <c r="P8" s="6">
        <f>wzorzec!P7</f>
        <v>2.11</v>
      </c>
      <c r="Q8" s="6">
        <f>wzorzec!Q7</f>
        <v>80</v>
      </c>
      <c r="R8" s="6">
        <f>wzorzec!R7</f>
        <v>0.3</v>
      </c>
      <c r="S8" s="5">
        <f>wzorzec!S7</f>
        <v>10.5</v>
      </c>
      <c r="T8" s="5">
        <f>wzorzec!T7</f>
        <v>13.3</v>
      </c>
      <c r="U8" s="6">
        <f>wzorzec!U7</f>
        <v>106.25</v>
      </c>
    </row>
    <row r="9" spans="1:21" x14ac:dyDescent="0.2">
      <c r="A9" s="6" t="str">
        <f>'dane '!A9</f>
        <v>Dania</v>
      </c>
      <c r="B9" s="6">
        <f>wzorzec!B8</f>
        <v>8</v>
      </c>
      <c r="C9" s="6">
        <f>wzorzec!C8</f>
        <v>121.4</v>
      </c>
      <c r="D9" s="5">
        <f>wzorzec!D8</f>
        <v>231.76190476190476</v>
      </c>
      <c r="E9" s="5">
        <f>wzorzec!E8</f>
        <v>13.9</v>
      </c>
      <c r="F9" s="5">
        <f>wzorzec!F8</f>
        <v>76.7</v>
      </c>
      <c r="G9" s="5">
        <f>wzorzec!G8</f>
        <v>3.12</v>
      </c>
      <c r="H9" s="5">
        <f>wzorzec!H8</f>
        <v>6.36</v>
      </c>
      <c r="I9" s="5">
        <f>wzorzec!I8</f>
        <v>18.3</v>
      </c>
      <c r="J9" s="5">
        <f>wzorzec!J8</f>
        <v>22.9</v>
      </c>
      <c r="K9" s="5">
        <f>wzorzec!K8</f>
        <v>8.1999999999999993</v>
      </c>
      <c r="L9" s="5">
        <f>wzorzec!L8</f>
        <v>777</v>
      </c>
      <c r="M9" s="6">
        <f>wzorzec!M8</f>
        <v>32.200000000000003</v>
      </c>
      <c r="N9" s="6">
        <f>wzorzec!N8</f>
        <v>5.0999999999999996</v>
      </c>
      <c r="O9" s="6">
        <f>wzorzec!O8</f>
        <v>7.67</v>
      </c>
      <c r="P9" s="6">
        <f>wzorzec!P8</f>
        <v>3.99</v>
      </c>
      <c r="Q9" s="6">
        <f>wzorzec!Q8</f>
        <v>129</v>
      </c>
      <c r="R9" s="6">
        <f>wzorzec!R8</f>
        <v>0.06</v>
      </c>
      <c r="S9" s="5">
        <f>wzorzec!S8</f>
        <v>12</v>
      </c>
      <c r="T9" s="5">
        <f>wzorzec!T8</f>
        <v>16.8</v>
      </c>
      <c r="U9" s="6">
        <f>wzorzec!U8</f>
        <v>68.575000000000003</v>
      </c>
    </row>
    <row r="10" spans="1:21" x14ac:dyDescent="0.2">
      <c r="A10" s="6" t="str">
        <f>'dane '!A10</f>
        <v>Estonia</v>
      </c>
      <c r="B10" s="6">
        <f>wzorzec!B9</f>
        <v>18</v>
      </c>
      <c r="C10" s="6">
        <f>wzorzec!C9</f>
        <v>110.3</v>
      </c>
      <c r="D10" s="5">
        <f>wzorzec!D9</f>
        <v>241</v>
      </c>
      <c r="E10" s="5">
        <f>wzorzec!E9</f>
        <v>6.8</v>
      </c>
      <c r="F10" s="5">
        <f>wzorzec!F9</f>
        <v>93.6</v>
      </c>
      <c r="G10" s="5">
        <f>wzorzec!G9</f>
        <v>40.512499999999996</v>
      </c>
      <c r="H10" s="5">
        <f>wzorzec!H9</f>
        <v>14.112499999999997</v>
      </c>
      <c r="I10" s="5">
        <f>wzorzec!I9</f>
        <v>10.4</v>
      </c>
      <c r="J10" s="5">
        <f>wzorzec!J9</f>
        <v>26.5</v>
      </c>
      <c r="K10" s="5">
        <f>wzorzec!K9</f>
        <v>-5.7777777777777777</v>
      </c>
      <c r="L10" s="5">
        <f>wzorzec!L9</f>
        <v>376</v>
      </c>
      <c r="M10" s="6">
        <f>wzorzec!M9</f>
        <v>28.8</v>
      </c>
      <c r="N10" s="6">
        <f>wzorzec!N9</f>
        <v>11.7</v>
      </c>
      <c r="O10" s="6">
        <f>wzorzec!O9</f>
        <v>18.02</v>
      </c>
      <c r="P10" s="6">
        <f>wzorzec!P9</f>
        <v>3.06</v>
      </c>
      <c r="Q10" s="6">
        <f>wzorzec!Q9</f>
        <v>65</v>
      </c>
      <c r="R10" s="6">
        <f>wzorzec!R9</f>
        <v>0.15</v>
      </c>
      <c r="S10" s="5">
        <f>wzorzec!S9</f>
        <v>13.4</v>
      </c>
      <c r="T10" s="5">
        <f>wzorzec!T9</f>
        <v>24.4</v>
      </c>
      <c r="U10" s="6">
        <f>wzorzec!U9</f>
        <v>28.25</v>
      </c>
    </row>
    <row r="11" spans="1:21" x14ac:dyDescent="0.2">
      <c r="A11" s="6" t="str">
        <f>'dane '!A11</f>
        <v>Finlandia</v>
      </c>
      <c r="B11" s="6">
        <f>wzorzec!B10</f>
        <v>14</v>
      </c>
      <c r="C11" s="6">
        <f>wzorzec!C10</f>
        <v>122.3</v>
      </c>
      <c r="D11" s="5">
        <f>wzorzec!D10</f>
        <v>231.76190476190476</v>
      </c>
      <c r="E11" s="5">
        <f>wzorzec!E10</f>
        <v>45.3</v>
      </c>
      <c r="F11" s="5">
        <f>wzorzec!F10</f>
        <v>76.8</v>
      </c>
      <c r="G11" s="5">
        <f>wzorzec!G10</f>
        <v>10.237500000000001</v>
      </c>
      <c r="H11" s="5">
        <f>wzorzec!H10</f>
        <v>8.1</v>
      </c>
      <c r="I11" s="5">
        <f>wzorzec!I10</f>
        <v>12</v>
      </c>
      <c r="J11" s="5">
        <f>wzorzec!J10</f>
        <v>31.5</v>
      </c>
      <c r="K11" s="5">
        <f>wzorzec!K10</f>
        <v>4</v>
      </c>
      <c r="L11" s="5">
        <f>wzorzec!L10</f>
        <v>504</v>
      </c>
      <c r="M11" s="6">
        <f>wzorzec!M10</f>
        <v>38.700000000000003</v>
      </c>
      <c r="N11" s="6">
        <f>wzorzec!N10</f>
        <v>69</v>
      </c>
      <c r="O11" s="6">
        <f>wzorzec!O10</f>
        <v>10.47</v>
      </c>
      <c r="P11" s="6">
        <f>wzorzec!P10</f>
        <v>3.11</v>
      </c>
      <c r="Q11" s="6">
        <f>wzorzec!Q10</f>
        <v>133</v>
      </c>
      <c r="R11" s="6">
        <f>wzorzec!R10</f>
        <v>0.22</v>
      </c>
      <c r="S11" s="5">
        <f>wzorzec!S10</f>
        <v>20.100000000000001</v>
      </c>
      <c r="T11" s="5">
        <f>wzorzec!T10</f>
        <v>16.600000000000001</v>
      </c>
      <c r="U11" s="6">
        <f>wzorzec!U10</f>
        <v>132.69999999999999</v>
      </c>
    </row>
    <row r="12" spans="1:21" x14ac:dyDescent="0.2">
      <c r="A12" s="6" t="str">
        <f>'dane '!A12</f>
        <v>Francja</v>
      </c>
      <c r="B12" s="6">
        <f>wzorzec!B11</f>
        <v>13</v>
      </c>
      <c r="C12" s="6">
        <f>wzorzec!C11</f>
        <v>148.30000000000001</v>
      </c>
      <c r="D12" s="5">
        <f>wzorzec!D11</f>
        <v>860</v>
      </c>
      <c r="E12" s="5">
        <f>wzorzec!E11</f>
        <v>47.1</v>
      </c>
      <c r="F12" s="5">
        <f>wzorzec!F11</f>
        <v>85</v>
      </c>
      <c r="G12" s="5">
        <f>wzorzec!G11</f>
        <v>3.65</v>
      </c>
      <c r="H12" s="5">
        <f>wzorzec!H11</f>
        <v>4.5249999999999995</v>
      </c>
      <c r="I12" s="5">
        <f>wzorzec!I11</f>
        <v>17.7</v>
      </c>
      <c r="J12" s="5">
        <f>wzorzec!J11</f>
        <v>10.8</v>
      </c>
      <c r="K12" s="5">
        <f>wzorzec!K11</f>
        <v>-3</v>
      </c>
      <c r="L12" s="5">
        <f>wzorzec!L11</f>
        <v>511</v>
      </c>
      <c r="M12" s="6">
        <f>wzorzec!M11</f>
        <v>16</v>
      </c>
      <c r="N12" s="6">
        <f>wzorzec!N11</f>
        <v>165</v>
      </c>
      <c r="O12" s="6">
        <f>wzorzec!O11</f>
        <v>5.29</v>
      </c>
      <c r="P12" s="6">
        <f>wzorzec!P11</f>
        <v>2.23</v>
      </c>
      <c r="Q12" s="6">
        <f>wzorzec!Q11</f>
        <v>106</v>
      </c>
      <c r="R12" s="6">
        <f>wzorzec!R11</f>
        <v>0.28999999999999998</v>
      </c>
      <c r="S12" s="5">
        <f>wzorzec!S11</f>
        <v>24.6</v>
      </c>
      <c r="T12" s="5">
        <f>wzorzec!T11</f>
        <v>18.2</v>
      </c>
      <c r="U12" s="6">
        <f>wzorzec!U11</f>
        <v>434.97499999999997</v>
      </c>
    </row>
    <row r="13" spans="1:21" x14ac:dyDescent="0.2">
      <c r="A13" s="6" t="str">
        <f>'dane '!A13</f>
        <v>Grecja</v>
      </c>
      <c r="B13" s="6">
        <f>wzorzec!B12</f>
        <v>27</v>
      </c>
      <c r="C13" s="6">
        <f>wzorzec!C12</f>
        <v>115.5</v>
      </c>
      <c r="D13" s="5">
        <f>wzorzec!D12</f>
        <v>230</v>
      </c>
      <c r="E13" s="5">
        <f>wzorzec!E12</f>
        <v>73.599999999999994</v>
      </c>
      <c r="F13" s="5">
        <f>wzorzec!F12</f>
        <v>81</v>
      </c>
      <c r="G13" s="5">
        <f>wzorzec!G12</f>
        <v>20.8125</v>
      </c>
      <c r="H13" s="5">
        <f>wzorzec!H12</f>
        <v>7.2999999999999989</v>
      </c>
      <c r="I13" s="5">
        <f>wzorzec!I12</f>
        <v>19.899999999999999</v>
      </c>
      <c r="J13" s="5">
        <f>wzorzec!J12</f>
        <v>12</v>
      </c>
      <c r="K13" s="5">
        <f>wzorzec!K12</f>
        <v>1.5</v>
      </c>
      <c r="L13" s="5">
        <f>wzorzec!L12</f>
        <v>498</v>
      </c>
      <c r="M13" s="6">
        <f>wzorzec!M12</f>
        <v>15.2</v>
      </c>
      <c r="N13" s="6">
        <f>wzorzec!N12</f>
        <v>13</v>
      </c>
      <c r="O13" s="6">
        <f>wzorzec!O12</f>
        <v>6.5</v>
      </c>
      <c r="P13" s="6">
        <f>wzorzec!P12</f>
        <v>3.82</v>
      </c>
      <c r="Q13" s="6">
        <f>wzorzec!Q12</f>
        <v>78</v>
      </c>
      <c r="R13" s="6">
        <f>wzorzec!R12</f>
        <v>0.25</v>
      </c>
      <c r="S13" s="5">
        <f>wzorzec!S12</f>
        <v>47.3</v>
      </c>
      <c r="T13" s="5">
        <f>wzorzec!T12</f>
        <v>35.6</v>
      </c>
      <c r="U13" s="6">
        <f>wzorzec!U12</f>
        <v>145.53229055046864</v>
      </c>
    </row>
    <row r="14" spans="1:21" x14ac:dyDescent="0.2">
      <c r="A14" s="6" t="str">
        <f>'dane '!A14</f>
        <v>Hiszpania</v>
      </c>
      <c r="B14" s="6">
        <f>wzorzec!B13</f>
        <v>27</v>
      </c>
      <c r="C14" s="6">
        <f>wzorzec!C13</f>
        <v>221.6</v>
      </c>
      <c r="D14" s="5">
        <f>wzorzec!D13</f>
        <v>73.272727272727266</v>
      </c>
      <c r="E14" s="5">
        <f>wzorzec!E13</f>
        <v>71.900000000000006</v>
      </c>
      <c r="F14" s="5">
        <f>wzorzec!F13</f>
        <v>85.1</v>
      </c>
      <c r="G14" s="5">
        <f>wzorzec!G13</f>
        <v>8.2125000000000004</v>
      </c>
      <c r="H14" s="5">
        <f>wzorzec!H13</f>
        <v>3.8875000000000006</v>
      </c>
      <c r="I14" s="5">
        <f>wzorzec!I13</f>
        <v>16.2</v>
      </c>
      <c r="J14" s="5">
        <f>wzorzec!J13</f>
        <v>8.5</v>
      </c>
      <c r="K14" s="5">
        <f>wzorzec!K13</f>
        <v>0</v>
      </c>
      <c r="L14" s="5">
        <f>wzorzec!L13</f>
        <v>443</v>
      </c>
      <c r="M14" s="6">
        <f>wzorzec!M13</f>
        <v>17.3</v>
      </c>
      <c r="N14" s="6">
        <f>wzorzec!N13</f>
        <v>131.80000000000001</v>
      </c>
      <c r="O14" s="6">
        <f>wzorzec!O13</f>
        <v>8.48</v>
      </c>
      <c r="P14" s="6">
        <f>wzorzec!P13</f>
        <v>1.85</v>
      </c>
      <c r="Q14" s="6">
        <f>wzorzec!Q13</f>
        <v>99</v>
      </c>
      <c r="R14" s="6">
        <f>wzorzec!R13</f>
        <v>0.22</v>
      </c>
      <c r="S14" s="5">
        <f>wzorzec!S13</f>
        <v>44.4</v>
      </c>
      <c r="T14" s="5">
        <f>wzorzec!T13</f>
        <v>27.9</v>
      </c>
      <c r="U14" s="6">
        <f>wzorzec!U13</f>
        <v>259.75</v>
      </c>
    </row>
    <row r="15" spans="1:21" x14ac:dyDescent="0.2">
      <c r="A15" s="6" t="str">
        <f>'dane '!A15</f>
        <v>Holandia</v>
      </c>
      <c r="B15" s="6">
        <f>wzorzec!B14</f>
        <v>13</v>
      </c>
      <c r="C15" s="6">
        <f>wzorzec!C14</f>
        <v>146.69999999999999</v>
      </c>
      <c r="D15" s="5">
        <f>wzorzec!D14</f>
        <v>2</v>
      </c>
      <c r="E15" s="5">
        <f>wzorzec!E14</f>
        <v>45.8</v>
      </c>
      <c r="F15" s="5">
        <f>wzorzec!F14</f>
        <v>96.1</v>
      </c>
      <c r="G15" s="5">
        <f>wzorzec!G14</f>
        <v>2.4300000000000002</v>
      </c>
      <c r="H15" s="5">
        <f>wzorzec!H14</f>
        <v>1.8200000000000003</v>
      </c>
      <c r="I15" s="5">
        <f>wzorzec!I14</f>
        <v>24.9</v>
      </c>
      <c r="J15" s="5">
        <f>wzorzec!J14</f>
        <v>9.6999999999999993</v>
      </c>
      <c r="K15" s="5">
        <f>wzorzec!K14</f>
        <v>3</v>
      </c>
      <c r="L15" s="5">
        <f>wzorzec!L14</f>
        <v>520</v>
      </c>
      <c r="M15" s="6">
        <f>wzorzec!M14</f>
        <v>6</v>
      </c>
      <c r="N15" s="6">
        <f>wzorzec!N14</f>
        <v>0.5</v>
      </c>
      <c r="O15" s="6">
        <f>wzorzec!O14</f>
        <v>2.91</v>
      </c>
      <c r="P15" s="6">
        <f>wzorzec!P14</f>
        <v>3.37</v>
      </c>
      <c r="Q15" s="6">
        <f>wzorzec!Q14</f>
        <v>92</v>
      </c>
      <c r="R15" s="6">
        <f>wzorzec!R14</f>
        <v>0.23</v>
      </c>
      <c r="S15" s="5">
        <f>wzorzec!S14</f>
        <v>10.8</v>
      </c>
      <c r="T15" s="5">
        <f>wzorzec!T14</f>
        <v>16.7</v>
      </c>
      <c r="U15" s="6">
        <f>wzorzec!U14</f>
        <v>130.75</v>
      </c>
    </row>
    <row r="16" spans="1:21" x14ac:dyDescent="0.2">
      <c r="A16" s="6" t="str">
        <f>'dane '!A16</f>
        <v>Irlandia</v>
      </c>
      <c r="B16" s="6">
        <f>wzorzec!B15</f>
        <v>13</v>
      </c>
      <c r="C16" s="6">
        <f>wzorzec!C15</f>
        <v>246.9</v>
      </c>
      <c r="D16" s="5">
        <f>wzorzec!D15</f>
        <v>72</v>
      </c>
      <c r="E16" s="5">
        <f>wzorzec!E15</f>
        <v>69.099999999999994</v>
      </c>
      <c r="F16" s="5">
        <f>wzorzec!F15</f>
        <v>86.6</v>
      </c>
      <c r="G16" s="5">
        <f>wzorzec!G15</f>
        <v>7.6800000000000015</v>
      </c>
      <c r="H16" s="5">
        <f>wzorzec!H15</f>
        <v>5.7900000000000009</v>
      </c>
      <c r="I16" s="5">
        <f>wzorzec!I15</f>
        <v>7.9</v>
      </c>
      <c r="J16" s="5">
        <f>wzorzec!J15</f>
        <v>22.2</v>
      </c>
      <c r="K16" s="5">
        <f>wzorzec!K15</f>
        <v>3</v>
      </c>
      <c r="L16" s="5">
        <f>wzorzec!L15</f>
        <v>624</v>
      </c>
      <c r="M16" s="6">
        <f>wzorzec!M15</f>
        <v>9.5</v>
      </c>
      <c r="N16" s="6">
        <f>wzorzec!N15</f>
        <v>13.9</v>
      </c>
      <c r="O16" s="6">
        <f>wzorzec!O15</f>
        <v>1.72</v>
      </c>
      <c r="P16" s="6">
        <f>wzorzec!P15</f>
        <v>1.84</v>
      </c>
      <c r="Q16" s="6">
        <f>wzorzec!Q15</f>
        <v>95</v>
      </c>
      <c r="R16" s="6">
        <f>wzorzec!R15</f>
        <v>0.05</v>
      </c>
      <c r="S16" s="5">
        <f>wzorzec!S15</f>
        <v>16.8</v>
      </c>
      <c r="T16" s="5">
        <f>wzorzec!T15</f>
        <v>24.2</v>
      </c>
      <c r="U16" s="6">
        <f>wzorzec!U15</f>
        <v>21.266666666666666</v>
      </c>
    </row>
    <row r="17" spans="1:21" x14ac:dyDescent="0.2">
      <c r="A17" s="6" t="str">
        <f>'dane '!A17</f>
        <v>Litwa</v>
      </c>
      <c r="B17" s="6">
        <f>wzorzec!B16</f>
        <v>12</v>
      </c>
      <c r="C17" s="6">
        <f>wzorzec!C16</f>
        <v>122.1</v>
      </c>
      <c r="D17" s="5">
        <f>wzorzec!D16</f>
        <v>115</v>
      </c>
      <c r="E17" s="5">
        <f>wzorzec!E16</f>
        <v>77.400000000000006</v>
      </c>
      <c r="F17" s="5">
        <f>wzorzec!F16</f>
        <v>105.7</v>
      </c>
      <c r="G17" s="5">
        <f>wzorzec!G16</f>
        <v>6.8374999999999995</v>
      </c>
      <c r="H17" s="5">
        <f>wzorzec!H16</f>
        <v>8.6875</v>
      </c>
      <c r="I17" s="5">
        <f>wzorzec!I16</f>
        <v>13.4</v>
      </c>
      <c r="J17" s="5">
        <f>wzorzec!J16</f>
        <v>15.7</v>
      </c>
      <c r="K17" s="5">
        <f>wzorzec!K16</f>
        <v>4</v>
      </c>
      <c r="L17" s="5">
        <f>wzorzec!L16</f>
        <v>444</v>
      </c>
      <c r="M17" s="6">
        <f>wzorzec!M16</f>
        <v>25.6</v>
      </c>
      <c r="N17" s="6">
        <f>wzorzec!N16</f>
        <v>13.2</v>
      </c>
      <c r="O17" s="6">
        <f>wzorzec!O16</f>
        <v>7.5</v>
      </c>
      <c r="P17" s="6">
        <f>wzorzec!P16</f>
        <v>1.93</v>
      </c>
      <c r="Q17" s="6">
        <f>wzorzec!Q16</f>
        <v>82</v>
      </c>
      <c r="R17" s="6">
        <f>wzorzec!R16</f>
        <v>0.22</v>
      </c>
      <c r="S17" s="5">
        <f>wzorzec!S16</f>
        <v>14.5</v>
      </c>
      <c r="T17" s="5">
        <f>wzorzec!T16</f>
        <v>30.1</v>
      </c>
      <c r="U17" s="6">
        <f>wzorzec!U16</f>
        <v>36.933333333333337</v>
      </c>
    </row>
    <row r="18" spans="1:21" x14ac:dyDescent="0.2">
      <c r="A18" s="6" t="str">
        <f>'dane '!A18</f>
        <v>Luksemburg</v>
      </c>
      <c r="B18" s="6">
        <f>wzorzec!B17</f>
        <v>27</v>
      </c>
      <c r="C18" s="6">
        <f>wzorzec!C17</f>
        <v>115.2</v>
      </c>
      <c r="D18" s="5">
        <f>wzorzec!D17</f>
        <v>106</v>
      </c>
      <c r="E18" s="5">
        <f>wzorzec!E17</f>
        <v>96.1</v>
      </c>
      <c r="F18" s="5">
        <f>wzorzec!F17</f>
        <v>92.6</v>
      </c>
      <c r="G18" s="5">
        <f>wzorzec!G17</f>
        <v>2.9125000000000001</v>
      </c>
      <c r="H18" s="5">
        <f>wzorzec!H17</f>
        <v>4.4000000000000004</v>
      </c>
      <c r="I18" s="5">
        <f>wzorzec!I17</f>
        <v>19.7</v>
      </c>
      <c r="J18" s="5">
        <f>wzorzec!J17</f>
        <v>25.8</v>
      </c>
      <c r="K18" s="5">
        <f>wzorzec!K17</f>
        <v>4.4000000000000004</v>
      </c>
      <c r="L18" s="5">
        <f>wzorzec!L17</f>
        <v>614</v>
      </c>
      <c r="M18" s="6">
        <f>wzorzec!M17</f>
        <v>5.4</v>
      </c>
      <c r="N18" s="6">
        <f>wzorzec!N17</f>
        <v>1.9</v>
      </c>
      <c r="O18" s="6">
        <f>wzorzec!O17</f>
        <v>3.27</v>
      </c>
      <c r="P18" s="6">
        <f>wzorzec!P17</f>
        <v>1.75</v>
      </c>
      <c r="Q18" s="6">
        <f>wzorzec!Q17</f>
        <v>140</v>
      </c>
      <c r="R18" s="6">
        <f>wzorzec!R17</f>
        <v>0.37</v>
      </c>
      <c r="S18" s="5">
        <f>wzorzec!S17</f>
        <v>19.100000000000001</v>
      </c>
      <c r="T18" s="5">
        <f>wzorzec!T17</f>
        <v>19.8</v>
      </c>
      <c r="U18" s="6">
        <f>wzorzec!U17</f>
        <v>9.64</v>
      </c>
    </row>
    <row r="19" spans="1:21" x14ac:dyDescent="0.2">
      <c r="A19" s="6" t="str">
        <f>'dane '!A19</f>
        <v>Łotwa</v>
      </c>
      <c r="B19" s="6">
        <f>wzorzec!B18</f>
        <v>12</v>
      </c>
      <c r="C19" s="6">
        <f>wzorzec!C18</f>
        <v>155.30000000000001</v>
      </c>
      <c r="D19" s="5">
        <f>wzorzec!D18</f>
        <v>1</v>
      </c>
      <c r="E19" s="5">
        <f>wzorzec!E18</f>
        <v>47.2</v>
      </c>
      <c r="F19" s="5">
        <f>wzorzec!F18</f>
        <v>87.2</v>
      </c>
      <c r="G19" s="5">
        <f>wzorzec!G18</f>
        <v>2.5599999999999996</v>
      </c>
      <c r="H19" s="5">
        <f>wzorzec!H18</f>
        <v>11.799999999999999</v>
      </c>
      <c r="I19" s="5">
        <f>wzorzec!I18</f>
        <v>13.3</v>
      </c>
      <c r="J19" s="5">
        <f>wzorzec!J18</f>
        <v>20.2</v>
      </c>
      <c r="K19" s="5">
        <f>wzorzec!K18</f>
        <v>1.8</v>
      </c>
      <c r="L19" s="5">
        <f>wzorzec!L18</f>
        <v>410</v>
      </c>
      <c r="M19" s="6">
        <f>wzorzec!M18</f>
        <v>37.200000000000003</v>
      </c>
      <c r="N19" s="6">
        <f>wzorzec!N18</f>
        <v>27.7</v>
      </c>
      <c r="O19" s="6">
        <f>wzorzec!O18</f>
        <v>13.42</v>
      </c>
      <c r="P19" s="6">
        <f>wzorzec!P18</f>
        <v>3.65</v>
      </c>
      <c r="Q19" s="6">
        <f>wzorzec!Q18</f>
        <v>86</v>
      </c>
      <c r="R19" s="6">
        <f>wzorzec!R18</f>
        <v>0.14000000000000001</v>
      </c>
      <c r="S19" s="5">
        <f>wzorzec!S18</f>
        <v>17.3</v>
      </c>
      <c r="T19" s="5">
        <f>wzorzec!T18</f>
        <v>28.5</v>
      </c>
      <c r="U19" s="6">
        <f>wzorzec!U18</f>
        <v>27.9</v>
      </c>
    </row>
    <row r="20" spans="1:21" x14ac:dyDescent="0.2">
      <c r="A20" s="6" t="str">
        <f>'dane '!A20</f>
        <v>Malta</v>
      </c>
      <c r="B20" s="6">
        <f>wzorzec!B19</f>
        <v>13</v>
      </c>
      <c r="C20" s="6">
        <f>wzorzec!C19</f>
        <v>95.3</v>
      </c>
      <c r="D20" s="5">
        <f>wzorzec!D19</f>
        <v>231.76190476190473</v>
      </c>
      <c r="E20" s="5">
        <f>wzorzec!E19</f>
        <v>100.9</v>
      </c>
      <c r="F20" s="5">
        <f>wzorzec!F19</f>
        <v>61</v>
      </c>
      <c r="G20" s="5">
        <f>wzorzec!G19</f>
        <v>16.574999999999999</v>
      </c>
      <c r="H20" s="5">
        <f>wzorzec!H19</f>
        <v>3.35</v>
      </c>
      <c r="I20" s="5">
        <f>wzorzec!I19</f>
        <v>26.2</v>
      </c>
      <c r="J20" s="5">
        <f>wzorzec!J19</f>
        <v>14</v>
      </c>
      <c r="K20" s="5">
        <f>wzorzec!K19</f>
        <v>35</v>
      </c>
      <c r="L20" s="5">
        <f>wzorzec!L19</f>
        <v>621</v>
      </c>
      <c r="M20" s="6">
        <f>wzorzec!M19</f>
        <v>6</v>
      </c>
      <c r="N20" s="6">
        <f>wzorzec!N19</f>
        <v>0.1</v>
      </c>
      <c r="O20" s="6">
        <f>wzorzec!O19</f>
        <v>0.21</v>
      </c>
      <c r="P20" s="6">
        <f>wzorzec!P19</f>
        <v>2.79</v>
      </c>
      <c r="Q20" s="6">
        <f>wzorzec!Q19</f>
        <v>65</v>
      </c>
      <c r="R20" s="6">
        <f>wzorzec!R19</f>
        <v>0.01</v>
      </c>
      <c r="S20" s="5">
        <f>wzorzec!S19</f>
        <v>11.9</v>
      </c>
      <c r="T20" s="5">
        <f>wzorzec!T19</f>
        <v>20.100000000000001</v>
      </c>
      <c r="U20" s="6">
        <f>wzorzec!U19</f>
        <v>143.91419305977459</v>
      </c>
    </row>
    <row r="21" spans="1:21" x14ac:dyDescent="0.2">
      <c r="A21" s="6" t="str">
        <f>'dane '!A21</f>
        <v>Niemcy</v>
      </c>
      <c r="B21" s="6">
        <f>wzorzec!B20</f>
        <v>15</v>
      </c>
      <c r="C21" s="6">
        <f>wzorzec!C20</f>
        <v>134.30000000000001</v>
      </c>
      <c r="D21" s="5">
        <f>wzorzec!D20</f>
        <v>670</v>
      </c>
      <c r="E21" s="5">
        <f>wzorzec!E20</f>
        <v>63.5</v>
      </c>
      <c r="F21" s="5">
        <f>wzorzec!F20</f>
        <v>95.7</v>
      </c>
      <c r="G21" s="5">
        <f>wzorzec!G20</f>
        <v>4.7874999999999996</v>
      </c>
      <c r="H21" s="5">
        <f>wzorzec!H20</f>
        <v>2.7875000000000001</v>
      </c>
      <c r="I21" s="5">
        <f>wzorzec!I20</f>
        <v>25.1</v>
      </c>
      <c r="J21" s="5">
        <f>wzorzec!J20</f>
        <v>15.9</v>
      </c>
      <c r="K21" s="5">
        <f>wzorzec!K20</f>
        <v>-1.6</v>
      </c>
      <c r="L21" s="5">
        <f>wzorzec!L20</f>
        <v>627</v>
      </c>
      <c r="M21" s="6">
        <f>wzorzec!M20</f>
        <v>14.8</v>
      </c>
      <c r="N21" s="6">
        <f>wzorzec!N20</f>
        <v>27.5</v>
      </c>
      <c r="O21" s="6">
        <f>wzorzec!O20</f>
        <v>6.82</v>
      </c>
      <c r="P21" s="6">
        <f>wzorzec!P20</f>
        <v>1.86</v>
      </c>
      <c r="Q21" s="6">
        <f>wzorzec!Q20</f>
        <v>135</v>
      </c>
      <c r="R21" s="6">
        <f>wzorzec!R20</f>
        <v>0.4</v>
      </c>
      <c r="S21" s="5">
        <f>wzorzec!S20</f>
        <v>7.1</v>
      </c>
      <c r="T21" s="5">
        <f>wzorzec!T20</f>
        <v>19.7</v>
      </c>
      <c r="U21" s="6">
        <f>wzorzec!U20</f>
        <v>410.24285714285713</v>
      </c>
    </row>
    <row r="22" spans="1:21" x14ac:dyDescent="0.2">
      <c r="A22" s="6" t="str">
        <f>'dane '!A22</f>
        <v>Polska</v>
      </c>
      <c r="B22" s="6">
        <f>wzorzec!B21</f>
        <v>20</v>
      </c>
      <c r="C22" s="6">
        <f>wzorzec!C21</f>
        <v>140.9</v>
      </c>
      <c r="D22" s="5">
        <f>wzorzec!D21</f>
        <v>231.76190476190473</v>
      </c>
      <c r="E22" s="5">
        <f>wzorzec!E21</f>
        <v>30.3</v>
      </c>
      <c r="F22" s="5">
        <f>wzorzec!F21</f>
        <v>90.3</v>
      </c>
      <c r="G22" s="5">
        <f>wzorzec!G21</f>
        <v>21.012499999999999</v>
      </c>
      <c r="H22" s="5">
        <f>wzorzec!H21</f>
        <v>6.4375</v>
      </c>
      <c r="I22" s="5">
        <f>wzorzec!I21</f>
        <v>13</v>
      </c>
      <c r="J22" s="5">
        <f>wzorzec!J21</f>
        <v>17.7</v>
      </c>
      <c r="K22" s="5">
        <f>wzorzec!K21</f>
        <v>5.333333333333333</v>
      </c>
      <c r="L22" s="5">
        <f>wzorzec!L21</f>
        <v>307</v>
      </c>
      <c r="M22" s="6">
        <f>wzorzec!M21</f>
        <v>11.3</v>
      </c>
      <c r="N22" s="6">
        <f>wzorzec!N21</f>
        <v>58.6</v>
      </c>
      <c r="O22" s="6">
        <f>wzorzec!O21</f>
        <v>3.72</v>
      </c>
      <c r="P22" s="6">
        <f>wzorzec!P21</f>
        <v>2.72</v>
      </c>
      <c r="Q22" s="6">
        <f>wzorzec!Q21</f>
        <v>56</v>
      </c>
      <c r="R22" s="6">
        <f>wzorzec!R21</f>
        <v>0.02</v>
      </c>
      <c r="S22" s="5">
        <f>wzorzec!S21</f>
        <v>17.7</v>
      </c>
      <c r="T22" s="5">
        <f>wzorzec!T21</f>
        <v>21.9</v>
      </c>
      <c r="U22" s="6">
        <f>wzorzec!U21</f>
        <v>442.83333333333331</v>
      </c>
    </row>
    <row r="23" spans="1:21" x14ac:dyDescent="0.2">
      <c r="A23" s="6" t="str">
        <f>'dane '!A23</f>
        <v>Portugalia</v>
      </c>
      <c r="B23" s="6">
        <f>wzorzec!B22</f>
        <v>21</v>
      </c>
      <c r="C23" s="6">
        <f>wzorzec!C22</f>
        <v>137.30000000000001</v>
      </c>
      <c r="D23" s="5">
        <f>wzorzec!D22</f>
        <v>197</v>
      </c>
      <c r="E23" s="5">
        <f>wzorzec!E22</f>
        <v>73.5</v>
      </c>
      <c r="F23" s="5">
        <f>wzorzec!F22</f>
        <v>84.2</v>
      </c>
      <c r="G23" s="5">
        <f>wzorzec!G22</f>
        <v>8.3000000000000007</v>
      </c>
      <c r="H23" s="5">
        <f>wzorzec!H22</f>
        <v>6.4</v>
      </c>
      <c r="I23" s="5">
        <f>wzorzec!I22</f>
        <v>23.1</v>
      </c>
      <c r="J23" s="5">
        <f>wzorzec!J22</f>
        <v>14.8</v>
      </c>
      <c r="K23" s="5">
        <f>wzorzec!K22</f>
        <v>6</v>
      </c>
      <c r="L23" s="5">
        <f>wzorzec!L22</f>
        <v>474</v>
      </c>
      <c r="M23" s="6">
        <f>wzorzec!M22</f>
        <v>28.5</v>
      </c>
      <c r="N23" s="6">
        <f>wzorzec!N22</f>
        <v>74.2</v>
      </c>
      <c r="O23" s="6">
        <f>wzorzec!O22</f>
        <v>6.75</v>
      </c>
      <c r="P23" s="6">
        <f>wzorzec!P22</f>
        <v>2.59</v>
      </c>
      <c r="Q23" s="6">
        <f>wzorzec!Q22</f>
        <v>96</v>
      </c>
      <c r="R23" s="6">
        <f>wzorzec!R22</f>
        <v>7.0000000000000007E-2</v>
      </c>
      <c r="S23" s="5">
        <f>wzorzec!S22</f>
        <v>28.2</v>
      </c>
      <c r="T23" s="5">
        <f>wzorzec!T22</f>
        <v>25.1</v>
      </c>
      <c r="U23" s="6">
        <f>wzorzec!U22</f>
        <v>95.699999999999989</v>
      </c>
    </row>
    <row r="24" spans="1:21" x14ac:dyDescent="0.2">
      <c r="A24" s="6" t="str">
        <f>'dane '!A24</f>
        <v>Rumunia</v>
      </c>
      <c r="B24" s="6">
        <f>wzorzec!B23</f>
        <v>23</v>
      </c>
      <c r="C24" s="6">
        <f>wzorzec!C23</f>
        <v>60.2</v>
      </c>
      <c r="D24" s="5">
        <f>wzorzec!D23</f>
        <v>181</v>
      </c>
      <c r="E24" s="5">
        <f>wzorzec!E23</f>
        <v>22.3</v>
      </c>
      <c r="F24" s="5">
        <f>wzorzec!F23</f>
        <v>87.3</v>
      </c>
      <c r="G24" s="5">
        <f>wzorzec!G23</f>
        <v>15</v>
      </c>
      <c r="H24" s="5">
        <f>wzorzec!H23</f>
        <v>7.9</v>
      </c>
      <c r="I24" s="5">
        <f>wzorzec!I23</f>
        <v>20.3</v>
      </c>
      <c r="J24" s="5">
        <f>wzorzec!J23</f>
        <v>26.5</v>
      </c>
      <c r="K24" s="5">
        <f>wzorzec!K23</f>
        <v>-2</v>
      </c>
      <c r="L24" s="5">
        <f>wzorzec!L23</f>
        <v>261</v>
      </c>
      <c r="M24" s="6">
        <f>wzorzec!M23</f>
        <v>25</v>
      </c>
      <c r="N24" s="6">
        <f>wzorzec!N23</f>
        <v>28.8</v>
      </c>
      <c r="O24" s="6">
        <f>wzorzec!O23</f>
        <v>1.67</v>
      </c>
      <c r="P24" s="6">
        <f>wzorzec!P23</f>
        <v>2.33</v>
      </c>
      <c r="Q24" s="6">
        <f>wzorzec!Q23</f>
        <v>67</v>
      </c>
      <c r="R24" s="6">
        <f>wzorzec!R23</f>
        <v>0.16</v>
      </c>
      <c r="S24" s="5">
        <f>wzorzec!S23</f>
        <v>20.6</v>
      </c>
      <c r="T24" s="5">
        <f>wzorzec!T23</f>
        <v>38.799999999999997</v>
      </c>
      <c r="U24" s="6">
        <f>wzorzec!U23</f>
        <v>198.31999999999996</v>
      </c>
    </row>
    <row r="25" spans="1:21" x14ac:dyDescent="0.2">
      <c r="A25" s="6" t="str">
        <f>'dane '!A25</f>
        <v>Słowacja</v>
      </c>
      <c r="B25" s="6">
        <f>wzorzec!B24</f>
        <v>30</v>
      </c>
      <c r="C25" s="6">
        <f>wzorzec!C24</f>
        <v>141.30000000000001</v>
      </c>
      <c r="D25" s="5">
        <f>wzorzec!D24</f>
        <v>0</v>
      </c>
      <c r="E25" s="5">
        <f>wzorzec!E24</f>
        <v>59</v>
      </c>
      <c r="F25" s="5">
        <f>wzorzec!F24</f>
        <v>83</v>
      </c>
      <c r="G25" s="5">
        <f>wzorzec!G24</f>
        <v>12.15</v>
      </c>
      <c r="H25" s="5">
        <f>wzorzec!H24</f>
        <v>6.6875</v>
      </c>
      <c r="I25" s="5">
        <f>wzorzec!I24</f>
        <v>12.1</v>
      </c>
      <c r="J25" s="5">
        <f>wzorzec!J24</f>
        <v>13.3</v>
      </c>
      <c r="K25" s="5">
        <f>wzorzec!K24</f>
        <v>-7</v>
      </c>
      <c r="L25" s="5">
        <f>wzorzec!L24</f>
        <v>348</v>
      </c>
      <c r="M25" s="6">
        <f>wzorzec!M24</f>
        <v>12</v>
      </c>
      <c r="N25" s="6">
        <f>wzorzec!N24</f>
        <v>38.799999999999997</v>
      </c>
      <c r="O25" s="6">
        <f>wzorzec!O24</f>
        <v>9.75</v>
      </c>
      <c r="P25" s="6">
        <f>wzorzec!P24</f>
        <v>1.81</v>
      </c>
      <c r="Q25" s="6">
        <f>wzorzec!Q24</f>
        <v>79</v>
      </c>
      <c r="R25" s="6">
        <f>wzorzec!R24</f>
        <v>0.17</v>
      </c>
      <c r="S25" s="5">
        <f>wzorzec!S24</f>
        <v>22.2</v>
      </c>
      <c r="T25" s="5">
        <f>wzorzec!T24</f>
        <v>18.100000000000001</v>
      </c>
      <c r="U25" s="6">
        <f>wzorzec!U24</f>
        <v>144.01113543840199</v>
      </c>
    </row>
    <row r="26" spans="1:21" x14ac:dyDescent="0.2">
      <c r="A26" s="6" t="str">
        <f>'dane '!A26</f>
        <v>Słowenia</v>
      </c>
      <c r="B26" s="6">
        <f>wzorzec!B25</f>
        <v>38</v>
      </c>
      <c r="C26" s="6">
        <f>wzorzec!C25</f>
        <v>176.7</v>
      </c>
      <c r="D26" s="5">
        <f>wzorzec!D25</f>
        <v>7</v>
      </c>
      <c r="E26" s="5">
        <f>wzorzec!E25</f>
        <v>48.4</v>
      </c>
      <c r="F26" s="5">
        <f>wzorzec!F25</f>
        <v>88.7</v>
      </c>
      <c r="G26" s="5">
        <f>wzorzec!G25</f>
        <v>5.0375000000000005</v>
      </c>
      <c r="H26" s="5">
        <f>wzorzec!H25</f>
        <v>6.8875000000000002</v>
      </c>
      <c r="I26" s="5">
        <f>wzorzec!I25</f>
        <v>13.4</v>
      </c>
      <c r="J26" s="5">
        <f>wzorzec!J25</f>
        <v>12.8</v>
      </c>
      <c r="K26" s="5">
        <f>wzorzec!K25</f>
        <v>1</v>
      </c>
      <c r="L26" s="5">
        <f>wzorzec!L25</f>
        <v>466</v>
      </c>
      <c r="M26" s="6">
        <f>wzorzec!M25</f>
        <v>21.3</v>
      </c>
      <c r="N26" s="6">
        <f>wzorzec!N25</f>
        <v>6.6</v>
      </c>
      <c r="O26" s="6">
        <f>wzorzec!O25</f>
        <v>9.1199999999999992</v>
      </c>
      <c r="P26" s="6">
        <f>wzorzec!P25</f>
        <v>3.87</v>
      </c>
      <c r="Q26" s="6">
        <f>wzorzec!Q25</f>
        <v>102</v>
      </c>
      <c r="R26" s="6">
        <f>wzorzec!R25</f>
        <v>0.27</v>
      </c>
      <c r="S26" s="5">
        <f>wzorzec!S25</f>
        <v>15.2</v>
      </c>
      <c r="T26" s="5">
        <f>wzorzec!T25</f>
        <v>18.399999999999999</v>
      </c>
      <c r="U26" s="6">
        <f>wzorzec!U25</f>
        <v>23.599999999999998</v>
      </c>
    </row>
    <row r="27" spans="1:21" x14ac:dyDescent="0.2">
      <c r="A27" s="6" t="str">
        <f>'dane '!A27</f>
        <v>Szwecja</v>
      </c>
      <c r="B27" s="6">
        <f>wzorzec!B26</f>
        <v>13</v>
      </c>
      <c r="C27" s="6">
        <f>wzorzec!C26</f>
        <v>110.7</v>
      </c>
      <c r="D27" s="5">
        <f>wzorzec!D26</f>
        <v>165</v>
      </c>
      <c r="E27" s="5">
        <f>wzorzec!E26</f>
        <v>32</v>
      </c>
      <c r="F27" s="5">
        <f>wzorzec!F26</f>
        <v>75.099999999999994</v>
      </c>
      <c r="G27" s="5">
        <f>wzorzec!G26</f>
        <v>2.6374999999999997</v>
      </c>
      <c r="H27" s="5">
        <f>wzorzec!H26</f>
        <v>4.3624999999999998</v>
      </c>
      <c r="I27" s="5">
        <f>wzorzec!I26</f>
        <v>17.100000000000001</v>
      </c>
      <c r="J27" s="5">
        <f>wzorzec!J26</f>
        <v>22.7</v>
      </c>
      <c r="K27" s="5">
        <f>wzorzec!K26</f>
        <v>1</v>
      </c>
      <c r="L27" s="5">
        <f>wzorzec!L26</f>
        <v>443</v>
      </c>
      <c r="M27" s="6">
        <f>wzorzec!M26</f>
        <v>53.8</v>
      </c>
      <c r="N27" s="6">
        <f>wzorzec!N26</f>
        <v>11.4</v>
      </c>
      <c r="O27" s="6">
        <f>wzorzec!O26</f>
        <v>18.3</v>
      </c>
      <c r="P27" s="6">
        <f>wzorzec!P26</f>
        <v>2.2200000000000002</v>
      </c>
      <c r="Q27" s="6">
        <f>wzorzec!Q26</f>
        <v>128</v>
      </c>
      <c r="R27" s="6">
        <f>wzorzec!R26</f>
        <v>0.11</v>
      </c>
      <c r="S27" s="5">
        <f>wzorzec!S26</f>
        <v>18.899999999999999</v>
      </c>
      <c r="T27" s="5">
        <f>wzorzec!T26</f>
        <v>18.3</v>
      </c>
      <c r="U27" s="6">
        <f>wzorzec!U26</f>
        <v>71.7</v>
      </c>
    </row>
    <row r="28" spans="1:21" x14ac:dyDescent="0.2">
      <c r="A28" s="6" t="str">
        <f>'dane '!A28</f>
        <v>Węgry</v>
      </c>
      <c r="B28" s="6">
        <f>wzorzec!B27</f>
        <v>21</v>
      </c>
      <c r="C28" s="6">
        <f>wzorzec!C27</f>
        <v>135.4</v>
      </c>
      <c r="D28" s="5">
        <f>wzorzec!D27</f>
        <v>700</v>
      </c>
      <c r="E28" s="5">
        <f>wzorzec!E27</f>
        <v>55.6</v>
      </c>
      <c r="F28" s="5">
        <f>wzorzec!F27</f>
        <v>80.3</v>
      </c>
      <c r="G28" s="5">
        <f>wzorzec!G27</f>
        <v>3.21</v>
      </c>
      <c r="H28" s="5">
        <f>wzorzec!H27</f>
        <v>6.6099999999999994</v>
      </c>
      <c r="I28" s="5">
        <f>wzorzec!I27</f>
        <v>12.2</v>
      </c>
      <c r="J28" s="5">
        <f>wzorzec!J27</f>
        <v>12.5</v>
      </c>
      <c r="K28" s="5">
        <f>wzorzec!K27</f>
        <v>-2</v>
      </c>
      <c r="L28" s="5">
        <f>wzorzec!L27</f>
        <v>379</v>
      </c>
      <c r="M28" s="6">
        <f>wzorzec!M27</f>
        <v>14.2</v>
      </c>
      <c r="N28" s="6">
        <f>wzorzec!N27</f>
        <v>89.9</v>
      </c>
      <c r="O28" s="6">
        <f>wzorzec!O27</f>
        <v>3.48</v>
      </c>
      <c r="P28" s="6">
        <f>wzorzec!P27</f>
        <v>2.76</v>
      </c>
      <c r="Q28" s="6">
        <f>wzorzec!Q27</f>
        <v>61</v>
      </c>
      <c r="R28" s="6">
        <f>wzorzec!R27</f>
        <v>0.16</v>
      </c>
      <c r="S28" s="5">
        <f>wzorzec!S27</f>
        <v>12.9</v>
      </c>
      <c r="T28" s="5">
        <f>wzorzec!T27</f>
        <v>26.3</v>
      </c>
      <c r="U28" s="6">
        <f>wzorzec!U27</f>
        <v>144.12425003756678</v>
      </c>
    </row>
    <row r="29" spans="1:21" x14ac:dyDescent="0.2">
      <c r="A29" s="6" t="str">
        <f>'dane '!A29</f>
        <v>Wielka Brytania</v>
      </c>
      <c r="B29" s="6">
        <f>wzorzec!B28</f>
        <v>9</v>
      </c>
      <c r="C29" s="6">
        <f>wzorzec!C28</f>
        <v>172.5</v>
      </c>
      <c r="D29" s="5">
        <f>wzorzec!D28</f>
        <v>231.76190476190473</v>
      </c>
      <c r="E29" s="5">
        <f>wzorzec!E28</f>
        <v>35.299999999999997</v>
      </c>
      <c r="F29" s="5">
        <f>wzorzec!F28</f>
        <v>84.4</v>
      </c>
      <c r="G29" s="5">
        <f>wzorzec!G28</f>
        <v>6.8899999999999988</v>
      </c>
      <c r="H29" s="5">
        <f>wzorzec!H28</f>
        <v>2.39</v>
      </c>
      <c r="I29" s="5">
        <f>wzorzec!I28</f>
        <v>17</v>
      </c>
      <c r="J29" s="5">
        <f>wzorzec!J28</f>
        <v>8.6</v>
      </c>
      <c r="K29" s="5">
        <f>wzorzec!K28</f>
        <v>-0.54545454545454541</v>
      </c>
      <c r="L29" s="5">
        <f>wzorzec!L28</f>
        <v>483</v>
      </c>
      <c r="M29" s="6">
        <f>wzorzec!M28</f>
        <v>9.3000000000000007</v>
      </c>
      <c r="N29" s="6">
        <f>wzorzec!N28</f>
        <v>116</v>
      </c>
      <c r="O29" s="6">
        <f>wzorzec!O28</f>
        <v>2.82</v>
      </c>
      <c r="P29" s="6">
        <f>wzorzec!P28</f>
        <v>2.4300000000000002</v>
      </c>
      <c r="Q29" s="6">
        <f>wzorzec!Q28</f>
        <v>113</v>
      </c>
      <c r="R29" s="6">
        <f>wzorzec!R28</f>
        <v>0.11</v>
      </c>
      <c r="S29" s="5">
        <f>wzorzec!S28</f>
        <v>13</v>
      </c>
      <c r="T29" s="5">
        <f>wzorzec!T28</f>
        <v>22.2</v>
      </c>
      <c r="U29" s="6">
        <f>wzorzec!U28</f>
        <v>325.20000000000005</v>
      </c>
    </row>
    <row r="30" spans="1:21" x14ac:dyDescent="0.2">
      <c r="A30" s="6" t="str">
        <f>'dane '!A30</f>
        <v>Włochy</v>
      </c>
      <c r="B30" s="6">
        <f>wzorzec!B29</f>
        <v>19</v>
      </c>
      <c r="C30" s="6">
        <f>wzorzec!C29</f>
        <v>188.6</v>
      </c>
      <c r="D30" s="5">
        <f>wzorzec!D29</f>
        <v>198</v>
      </c>
      <c r="E30" s="5">
        <f>wzorzec!E29</f>
        <v>77.5</v>
      </c>
      <c r="F30" s="5">
        <f>wzorzec!F29</f>
        <v>85.1</v>
      </c>
      <c r="G30" s="5">
        <f>wzorzec!G29</f>
        <v>3.8</v>
      </c>
      <c r="H30" s="5">
        <f>wzorzec!H29</f>
        <v>3.3500000000000005</v>
      </c>
      <c r="I30" s="5">
        <f>wzorzec!I29</f>
        <v>16.2</v>
      </c>
      <c r="J30" s="5">
        <f>wzorzec!J29</f>
        <v>8.4</v>
      </c>
      <c r="K30" s="5">
        <f>wzorzec!K29</f>
        <v>-0.8</v>
      </c>
      <c r="L30" s="5">
        <f>wzorzec!L29</f>
        <v>497</v>
      </c>
      <c r="M30" s="6">
        <f>wzorzec!M29</f>
        <v>17.399999999999999</v>
      </c>
      <c r="N30" s="6">
        <f>wzorzec!N29</f>
        <v>107.4</v>
      </c>
      <c r="O30" s="6">
        <f>wzorzec!O29</f>
        <v>13.99</v>
      </c>
      <c r="P30" s="6">
        <f>wzorzec!P29</f>
        <v>3.5</v>
      </c>
      <c r="Q30" s="6">
        <f>wzorzec!Q29</f>
        <v>110</v>
      </c>
      <c r="R30" s="6">
        <f>wzorzec!R29</f>
        <v>0.17</v>
      </c>
      <c r="S30" s="5">
        <f>wzorzec!S29</f>
        <v>37.799999999999997</v>
      </c>
      <c r="T30" s="5">
        <f>wzorzec!T29</f>
        <v>30</v>
      </c>
      <c r="U30" s="6">
        <f>wzorzec!U29</f>
        <v>144.2523062613476</v>
      </c>
    </row>
    <row r="31" spans="1:21" x14ac:dyDescent="0.2">
      <c r="A31" s="6" t="s">
        <v>28</v>
      </c>
      <c r="B31" s="6">
        <f>AVERAGE(B3:B30)</f>
        <v>19.571428571428573</v>
      </c>
      <c r="C31" s="6">
        <f t="shared" ref="C31:O31" si="0">AVERAGE(C3:C30)</f>
        <v>140.66071428571428</v>
      </c>
      <c r="D31" s="5">
        <f t="shared" si="0"/>
        <v>226.10157699443411</v>
      </c>
      <c r="E31" s="5">
        <f t="shared" si="0"/>
        <v>55.171428571428571</v>
      </c>
      <c r="F31" s="5">
        <f t="shared" si="0"/>
        <v>86.746428571428552</v>
      </c>
      <c r="G31" s="5">
        <f t="shared" si="0"/>
        <v>10.963660714285712</v>
      </c>
      <c r="H31" s="5">
        <f t="shared" si="0"/>
        <v>5.8385714285714281</v>
      </c>
      <c r="I31" s="5">
        <f t="shared" si="0"/>
        <v>16.103571428571431</v>
      </c>
      <c r="J31" s="5">
        <f t="shared" si="0"/>
        <v>16.69285714285714</v>
      </c>
      <c r="K31" s="5">
        <f t="shared" si="0"/>
        <v>2.9182178932178933</v>
      </c>
      <c r="L31" s="5">
        <f t="shared" si="0"/>
        <v>478.46428571428572</v>
      </c>
      <c r="M31" s="6">
        <f t="shared" si="0"/>
        <v>19.964285714285715</v>
      </c>
      <c r="N31" s="6">
        <f t="shared" si="0"/>
        <v>50.146428571428579</v>
      </c>
      <c r="O31" s="6">
        <f t="shared" si="0"/>
        <v>7.7542857142857136</v>
      </c>
      <c r="P31" s="6">
        <f t="shared" ref="P31:T31" si="1">AVERAGE(P3:P30)</f>
        <v>2.6935714285714289</v>
      </c>
      <c r="Q31" s="6">
        <f t="shared" si="1"/>
        <v>91.178571428571431</v>
      </c>
      <c r="R31" s="6">
        <f t="shared" si="1"/>
        <v>0.17642857142857146</v>
      </c>
      <c r="S31" s="5">
        <f t="shared" si="1"/>
        <v>20.203571428571426</v>
      </c>
      <c r="T31" s="5">
        <f t="shared" si="1"/>
        <v>23.774999999999999</v>
      </c>
      <c r="U31" s="6">
        <f t="shared" ref="U31" si="2">AVERAGE(U3:U30)</f>
        <v>142.93209337504067</v>
      </c>
    </row>
    <row r="32" spans="1:21" x14ac:dyDescent="0.2">
      <c r="A32" s="6" t="s">
        <v>31</v>
      </c>
      <c r="B32" s="6">
        <f t="shared" ref="B32" si="3">ABS(B31)</f>
        <v>19.571428571428573</v>
      </c>
      <c r="C32" s="6">
        <f t="shared" ref="C32:O32" si="4">ABS(C31)</f>
        <v>140.66071428571428</v>
      </c>
      <c r="D32" s="5">
        <f t="shared" si="4"/>
        <v>226.10157699443411</v>
      </c>
      <c r="E32" s="5">
        <f t="shared" si="4"/>
        <v>55.171428571428571</v>
      </c>
      <c r="F32" s="5">
        <f t="shared" si="4"/>
        <v>86.746428571428552</v>
      </c>
      <c r="G32" s="5">
        <f t="shared" si="4"/>
        <v>10.963660714285712</v>
      </c>
      <c r="H32" s="5">
        <f t="shared" si="4"/>
        <v>5.8385714285714281</v>
      </c>
      <c r="I32" s="5">
        <f t="shared" si="4"/>
        <v>16.103571428571431</v>
      </c>
      <c r="J32" s="5">
        <f t="shared" si="4"/>
        <v>16.69285714285714</v>
      </c>
      <c r="K32" s="5">
        <f t="shared" si="4"/>
        <v>2.9182178932178933</v>
      </c>
      <c r="L32" s="5">
        <f t="shared" si="4"/>
        <v>478.46428571428572</v>
      </c>
      <c r="M32" s="6">
        <f t="shared" si="4"/>
        <v>19.964285714285715</v>
      </c>
      <c r="N32" s="6">
        <f t="shared" si="4"/>
        <v>50.146428571428579</v>
      </c>
      <c r="O32" s="6">
        <f t="shared" si="4"/>
        <v>7.7542857142857136</v>
      </c>
      <c r="P32" s="6">
        <f t="shared" ref="P32:T32" si="5">ABS(P31)</f>
        <v>2.6935714285714289</v>
      </c>
      <c r="Q32" s="6">
        <f t="shared" si="5"/>
        <v>91.178571428571431</v>
      </c>
      <c r="R32" s="6">
        <f t="shared" si="5"/>
        <v>0.17642857142857146</v>
      </c>
      <c r="S32" s="5">
        <f t="shared" si="5"/>
        <v>20.203571428571426</v>
      </c>
      <c r="T32" s="5">
        <f t="shared" si="5"/>
        <v>23.774999999999999</v>
      </c>
      <c r="U32" s="6">
        <f t="shared" ref="U32" si="6">ABS(U31)</f>
        <v>142.93209337504067</v>
      </c>
    </row>
    <row r="33" spans="1:25" x14ac:dyDescent="0.2">
      <c r="A33" s="6" t="s">
        <v>29</v>
      </c>
      <c r="B33" s="6">
        <f t="shared" ref="B33" si="7">STDEV(B3:B30)</f>
        <v>8.5132949247744545</v>
      </c>
      <c r="C33" s="6">
        <f t="shared" ref="C33:O33" si="8">STDEV(C3:C30)</f>
        <v>37.503692058108328</v>
      </c>
      <c r="D33" s="5">
        <f t="shared" si="8"/>
        <v>219.63973264423353</v>
      </c>
      <c r="E33" s="5">
        <f t="shared" si="8"/>
        <v>24.402547789612822</v>
      </c>
      <c r="F33" s="5">
        <f t="shared" si="8"/>
        <v>9.3794291124883014</v>
      </c>
      <c r="G33" s="5">
        <f t="shared" si="8"/>
        <v>11.055910654866906</v>
      </c>
      <c r="H33" s="5">
        <f t="shared" si="8"/>
        <v>2.8011360483517502</v>
      </c>
      <c r="I33" s="5">
        <f t="shared" si="8"/>
        <v>4.8799273023468661</v>
      </c>
      <c r="J33" s="5">
        <f t="shared" si="8"/>
        <v>6.2655394122919832</v>
      </c>
      <c r="K33" s="5">
        <f t="shared" si="8"/>
        <v>9.2717548028061003</v>
      </c>
      <c r="L33" s="5">
        <f t="shared" si="8"/>
        <v>116.33651130420695</v>
      </c>
      <c r="M33" s="6">
        <f t="shared" si="8"/>
        <v>11.782982527725203</v>
      </c>
      <c r="N33" s="6">
        <f t="shared" si="8"/>
        <v>60.358432361542135</v>
      </c>
      <c r="O33" s="6">
        <f t="shared" si="8"/>
        <v>5.4442449590924173</v>
      </c>
      <c r="P33" s="6">
        <f t="shared" ref="P33:T33" si="9">STDEV(P3:P30)</f>
        <v>0.69739841573131578</v>
      </c>
      <c r="Q33" s="6">
        <f t="shared" si="9"/>
        <v>27.486095570950948</v>
      </c>
      <c r="R33" s="6">
        <f t="shared" si="9"/>
        <v>9.8477833027964132E-2</v>
      </c>
      <c r="S33" s="5">
        <f t="shared" si="9"/>
        <v>10.090864300348237</v>
      </c>
      <c r="T33" s="5">
        <f t="shared" si="9"/>
        <v>6.8798484587100521</v>
      </c>
      <c r="U33" s="6">
        <f t="shared" ref="U33" si="10">STDEV(U3:U30)</f>
        <v>124.68618591242719</v>
      </c>
    </row>
    <row r="34" spans="1:25" x14ac:dyDescent="0.2">
      <c r="A34" s="6" t="s">
        <v>30</v>
      </c>
      <c r="B34" s="6">
        <f t="shared" ref="B34" si="11">B33/B32*100</f>
        <v>43.49858720687677</v>
      </c>
      <c r="C34" s="6">
        <f t="shared" ref="C34:O34" si="12">C33/C32*100</f>
        <v>26.662520696382714</v>
      </c>
      <c r="D34" s="5">
        <f t="shared" si="12"/>
        <v>97.142061353088366</v>
      </c>
      <c r="E34" s="5">
        <f t="shared" si="12"/>
        <v>44.230407697382127</v>
      </c>
      <c r="F34" s="5">
        <f t="shared" si="12"/>
        <v>10.812467172369077</v>
      </c>
      <c r="G34" s="5">
        <f t="shared" si="12"/>
        <v>100.84141549966968</v>
      </c>
      <c r="H34" s="5">
        <f t="shared" si="12"/>
        <v>47.976394270766463</v>
      </c>
      <c r="I34" s="5">
        <f t="shared" si="12"/>
        <v>30.303385332825954</v>
      </c>
      <c r="J34" s="5">
        <f t="shared" si="12"/>
        <v>37.53425407449199</v>
      </c>
      <c r="K34" s="5">
        <f t="shared" si="12"/>
        <v>317.71975712828686</v>
      </c>
      <c r="L34" s="5">
        <f t="shared" si="12"/>
        <v>24.314565324459167</v>
      </c>
      <c r="M34" s="6">
        <f t="shared" si="12"/>
        <v>59.020306042272928</v>
      </c>
      <c r="N34" s="6">
        <f t="shared" si="12"/>
        <v>120.36436907080545</v>
      </c>
      <c r="O34" s="6">
        <f t="shared" si="12"/>
        <v>70.209496524773257</v>
      </c>
      <c r="P34" s="6">
        <f t="shared" ref="P34:T34" si="13">P33/P32*100</f>
        <v>25.891216707076158</v>
      </c>
      <c r="Q34" s="6">
        <f t="shared" si="13"/>
        <v>30.145345710404488</v>
      </c>
      <c r="R34" s="6">
        <f t="shared" si="13"/>
        <v>55.817395238522174</v>
      </c>
      <c r="S34" s="5">
        <f t="shared" si="13"/>
        <v>49.945943151803199</v>
      </c>
      <c r="T34" s="5">
        <f t="shared" si="13"/>
        <v>28.937322644416625</v>
      </c>
      <c r="U34" s="6">
        <f t="shared" ref="U34" si="14">U33/U32*100</f>
        <v>87.234562209385757</v>
      </c>
    </row>
    <row r="35" spans="1:25" x14ac:dyDescent="0.2">
      <c r="A35" s="6" t="s">
        <v>33</v>
      </c>
      <c r="B35" s="6">
        <f t="shared" ref="B35" si="15">MAX(B3:B30)</f>
        <v>38</v>
      </c>
      <c r="C35" s="6">
        <f t="shared" ref="C35:O35" si="16">MAX(C3:C30)</f>
        <v>246.9</v>
      </c>
      <c r="D35" s="5">
        <f t="shared" si="16"/>
        <v>860</v>
      </c>
      <c r="E35" s="5">
        <f t="shared" si="16"/>
        <v>100.9</v>
      </c>
      <c r="F35" s="5">
        <f t="shared" si="16"/>
        <v>106.2</v>
      </c>
      <c r="G35" s="5">
        <f t="shared" si="16"/>
        <v>47.112499999999997</v>
      </c>
      <c r="H35" s="5">
        <f t="shared" si="16"/>
        <v>14.112499999999997</v>
      </c>
      <c r="I35" s="5">
        <f t="shared" si="16"/>
        <v>26.2</v>
      </c>
      <c r="J35" s="5">
        <f t="shared" si="16"/>
        <v>31.5</v>
      </c>
      <c r="K35" s="5">
        <f t="shared" si="16"/>
        <v>35</v>
      </c>
      <c r="L35" s="5">
        <f t="shared" si="16"/>
        <v>777</v>
      </c>
      <c r="M35" s="6">
        <f t="shared" si="16"/>
        <v>53.8</v>
      </c>
      <c r="N35" s="6">
        <f t="shared" si="16"/>
        <v>261.7</v>
      </c>
      <c r="O35" s="6">
        <f t="shared" si="16"/>
        <v>21.25</v>
      </c>
      <c r="P35" s="6">
        <f t="shared" ref="P35:T35" si="17">MAX(P3:P30)</f>
        <v>3.99</v>
      </c>
      <c r="Q35" s="6">
        <f t="shared" si="17"/>
        <v>140</v>
      </c>
      <c r="R35" s="6">
        <f t="shared" si="17"/>
        <v>0.4</v>
      </c>
      <c r="S35" s="5">
        <f t="shared" si="17"/>
        <v>47.3</v>
      </c>
      <c r="T35" s="5">
        <f t="shared" si="17"/>
        <v>40.4</v>
      </c>
      <c r="U35" s="6">
        <f t="shared" ref="U35" si="18">MAX(U3:U30)</f>
        <v>442.83333333333331</v>
      </c>
    </row>
    <row r="36" spans="1:25" x14ac:dyDescent="0.2">
      <c r="A36" s="6" t="s">
        <v>34</v>
      </c>
      <c r="B36" s="6">
        <f t="shared" ref="B36" si="19">MIN(B3:B30)</f>
        <v>8</v>
      </c>
      <c r="C36" s="6">
        <f t="shared" ref="C36:O36" si="20">MIN(C3:C30)</f>
        <v>60.2</v>
      </c>
      <c r="D36" s="5">
        <f t="shared" si="20"/>
        <v>0</v>
      </c>
      <c r="E36" s="5">
        <f t="shared" si="20"/>
        <v>6.8</v>
      </c>
      <c r="F36" s="5">
        <f t="shared" si="20"/>
        <v>61</v>
      </c>
      <c r="G36" s="5">
        <f t="shared" si="20"/>
        <v>1.9</v>
      </c>
      <c r="H36" s="5">
        <f t="shared" si="20"/>
        <v>1.8200000000000003</v>
      </c>
      <c r="I36" s="5">
        <f t="shared" si="20"/>
        <v>7.9</v>
      </c>
      <c r="J36" s="5">
        <f t="shared" si="20"/>
        <v>8.4</v>
      </c>
      <c r="K36" s="5">
        <f t="shared" si="20"/>
        <v>-7</v>
      </c>
      <c r="L36" s="5">
        <f t="shared" si="20"/>
        <v>261</v>
      </c>
      <c r="M36" s="6">
        <f t="shared" si="20"/>
        <v>5.4</v>
      </c>
      <c r="N36" s="6">
        <f t="shared" si="20"/>
        <v>0.1</v>
      </c>
      <c r="O36" s="6">
        <f t="shared" si="20"/>
        <v>0.21</v>
      </c>
      <c r="P36" s="6">
        <f t="shared" ref="P36:T36" si="21">MIN(P3:P30)</f>
        <v>1.75</v>
      </c>
      <c r="Q36" s="6">
        <f t="shared" si="21"/>
        <v>29</v>
      </c>
      <c r="R36" s="6">
        <f t="shared" si="21"/>
        <v>0.01</v>
      </c>
      <c r="S36" s="5">
        <f t="shared" si="21"/>
        <v>7.1</v>
      </c>
      <c r="T36" s="5">
        <f t="shared" si="21"/>
        <v>13.3</v>
      </c>
      <c r="U36" s="6">
        <f t="shared" ref="U36" si="22">MIN(U3:U30)</f>
        <v>9.64</v>
      </c>
    </row>
    <row r="41" spans="1:25" x14ac:dyDescent="0.2">
      <c r="B41" s="6" t="s">
        <v>35</v>
      </c>
      <c r="C41" s="6" t="s">
        <v>36</v>
      </c>
      <c r="D41" s="5" t="s">
        <v>129</v>
      </c>
      <c r="E41" s="5" t="s">
        <v>37</v>
      </c>
      <c r="F41" s="5" t="s">
        <v>38</v>
      </c>
      <c r="G41" s="5" t="s">
        <v>39</v>
      </c>
      <c r="H41" s="5" t="s">
        <v>40</v>
      </c>
      <c r="I41" s="5" t="s">
        <v>41</v>
      </c>
      <c r="J41" s="5" t="s">
        <v>42</v>
      </c>
      <c r="K41" s="5" t="s">
        <v>43</v>
      </c>
      <c r="L41" s="5" t="s">
        <v>44</v>
      </c>
      <c r="M41" s="6" t="s">
        <v>45</v>
      </c>
      <c r="N41" s="6" t="s">
        <v>46</v>
      </c>
      <c r="O41" s="6" t="s">
        <v>47</v>
      </c>
      <c r="P41" s="6" t="s">
        <v>48</v>
      </c>
      <c r="Q41" s="6" t="s">
        <v>49</v>
      </c>
      <c r="R41" s="6" t="s">
        <v>50</v>
      </c>
      <c r="S41" s="5" t="s">
        <v>51</v>
      </c>
      <c r="T41" s="5" t="s">
        <v>52</v>
      </c>
      <c r="U41" s="6" t="s">
        <v>137</v>
      </c>
      <c r="W41" s="6">
        <f>COLUMNS(B1:U1)</f>
        <v>20</v>
      </c>
    </row>
    <row r="42" spans="1:25" x14ac:dyDescent="0.2">
      <c r="B42" s="6" t="e">
        <f>B1</f>
        <v>#REF!</v>
      </c>
      <c r="C42" s="6" t="e">
        <f t="shared" ref="C42:U42" si="23">C1</f>
        <v>#REF!</v>
      </c>
      <c r="D42" s="5" t="e">
        <f t="shared" si="23"/>
        <v>#REF!</v>
      </c>
      <c r="E42" s="5" t="e">
        <f t="shared" si="23"/>
        <v>#REF!</v>
      </c>
      <c r="F42" s="5" t="e">
        <f t="shared" si="23"/>
        <v>#REF!</v>
      </c>
      <c r="G42" s="5" t="e">
        <f t="shared" si="23"/>
        <v>#REF!</v>
      </c>
      <c r="H42" s="5" t="e">
        <f t="shared" si="23"/>
        <v>#REF!</v>
      </c>
      <c r="I42" s="5" t="e">
        <f t="shared" si="23"/>
        <v>#REF!</v>
      </c>
      <c r="J42" s="5" t="e">
        <f t="shared" si="23"/>
        <v>#REF!</v>
      </c>
      <c r="K42" s="5" t="e">
        <f t="shared" si="23"/>
        <v>#REF!</v>
      </c>
      <c r="L42" s="5" t="e">
        <f t="shared" si="23"/>
        <v>#REF!</v>
      </c>
      <c r="M42" s="6" t="e">
        <f t="shared" si="23"/>
        <v>#REF!</v>
      </c>
      <c r="N42" s="6" t="e">
        <f t="shared" si="23"/>
        <v>#REF!</v>
      </c>
      <c r="O42" s="6" t="e">
        <f t="shared" si="23"/>
        <v>#REF!</v>
      </c>
      <c r="P42" s="6" t="e">
        <f t="shared" si="23"/>
        <v>#REF!</v>
      </c>
      <c r="Q42" s="6" t="e">
        <f t="shared" si="23"/>
        <v>#REF!</v>
      </c>
      <c r="R42" s="6" t="e">
        <f t="shared" si="23"/>
        <v>#REF!</v>
      </c>
      <c r="S42" s="5" t="e">
        <f t="shared" si="23"/>
        <v>#REF!</v>
      </c>
      <c r="T42" s="5" t="e">
        <f t="shared" si="23"/>
        <v>#REF!</v>
      </c>
      <c r="U42" s="6" t="e">
        <f t="shared" si="23"/>
        <v>#REF!</v>
      </c>
      <c r="V42" s="6" t="s">
        <v>32</v>
      </c>
      <c r="W42" s="6" t="s">
        <v>54</v>
      </c>
      <c r="X42" s="6" t="s">
        <v>56</v>
      </c>
      <c r="Y42" s="6" t="s">
        <v>58</v>
      </c>
    </row>
    <row r="43" spans="1:25" x14ac:dyDescent="0.2">
      <c r="A43" s="6" t="str">
        <f>A3</f>
        <v>Austria</v>
      </c>
      <c r="B43" s="6">
        <f>(B3-$B$31)/$B$33</f>
        <v>-0.53697523835633887</v>
      </c>
      <c r="C43" s="6">
        <f>(C3-$C$31)/$C$33</f>
        <v>-0.27625851528594425</v>
      </c>
      <c r="D43" s="5">
        <f>($D$31-D3)/$D$33</f>
        <v>-0.6460507909805604</v>
      </c>
      <c r="E43" s="5">
        <f>($E$31-E3)/$E$33</f>
        <v>-0.29622199660841719</v>
      </c>
      <c r="F43" s="5">
        <f>($F$31-F3)/$F$33</f>
        <v>0.27149078487496542</v>
      </c>
      <c r="G43" s="5">
        <f>($G$31-G3)/$G$33</f>
        <v>0.81980227565386588</v>
      </c>
      <c r="H43" s="5">
        <f>($H$31-H3)/$H$33</f>
        <v>0.70099109599722453</v>
      </c>
      <c r="I43" s="5">
        <f>($I$31-I3)/$I$33</f>
        <v>-0.24517344159065241</v>
      </c>
      <c r="J43" s="5">
        <f>($J$31-J3)/$J$33</f>
        <v>-0.59167178006574173</v>
      </c>
      <c r="K43" s="5">
        <f>($K$31-K3)/$K$33</f>
        <v>0.16374655343111577</v>
      </c>
      <c r="L43" s="5">
        <f>($L$31-L3)/$L$33</f>
        <v>-0.73524393440033597</v>
      </c>
      <c r="M43" s="6">
        <f>(M3-$M$31)/$M$33</f>
        <v>1.1487511123660692</v>
      </c>
      <c r="N43" s="6">
        <f>(N3-$N$31)/$N$33</f>
        <v>-0.31224184979722458</v>
      </c>
      <c r="O43" s="6">
        <f>(O3-$O$31)/$O$33</f>
        <v>2.4788954918670831</v>
      </c>
      <c r="P43" s="6">
        <f>(P3-$P$31)/$P$33</f>
        <v>-0.46396926243676767</v>
      </c>
      <c r="Q43" s="6">
        <f>(Q3-$Q$31)/$Q$33</f>
        <v>0.64837977898408339</v>
      </c>
      <c r="R43" s="6">
        <f>(R3-$R$31)/$R$33</f>
        <v>-0.36991646047113014</v>
      </c>
      <c r="S43" s="5">
        <f>($S$31-S3)/$S$33</f>
        <v>0.8922497776786783</v>
      </c>
      <c r="T43" s="5">
        <f>($T$31-T3)/$T$33</f>
        <v>0.83940802397888736</v>
      </c>
      <c r="U43" s="6">
        <f>(U3-$U$31)/$U$33</f>
        <v>7.2392058308129526E-3</v>
      </c>
      <c r="V43" s="6">
        <f>SUM(B43:U43)</f>
        <v>3.4972308306696731</v>
      </c>
      <c r="W43" s="6">
        <f>V43/$W$41</f>
        <v>0.17486154153348366</v>
      </c>
      <c r="X43" s="6">
        <f>W43-$W$72</f>
        <v>0.75581369533859866</v>
      </c>
      <c r="Y43" s="6">
        <f>X43/$X$73</f>
        <v>0.73896820052851631</v>
      </c>
    </row>
    <row r="44" spans="1:25" x14ac:dyDescent="0.2">
      <c r="A44" s="6" t="str">
        <f t="shared" ref="A44:A70" si="24">A4</f>
        <v>Belgia</v>
      </c>
      <c r="B44" s="6">
        <f t="shared" ref="B44:B70" si="25">(B4-$B$31)/$B$33</f>
        <v>-0.77190190513723711</v>
      </c>
      <c r="C44" s="6">
        <f t="shared" ref="C44:C70" si="26">(C4-$C$31)/$C$33</f>
        <v>-0.14027190383184956</v>
      </c>
      <c r="D44" s="5">
        <f t="shared" ref="D44:D70" si="27">($D$31-D4)/$D$33</f>
        <v>-2.5770964566957894E-2</v>
      </c>
      <c r="E44" s="5">
        <f t="shared" ref="E44:E70" si="28">($E$31-E4)/$E$33</f>
        <v>-0.85354085188749473</v>
      </c>
      <c r="F44" s="5">
        <f t="shared" ref="F44:F70" si="29">($F$31-F4)/$F$33</f>
        <v>0.33546056307832484</v>
      </c>
      <c r="G44" s="5">
        <f t="shared" ref="G44:G70" si="30">($G$31-G4)/$G$33</f>
        <v>0.39197682122892336</v>
      </c>
      <c r="H44" s="5">
        <f t="shared" ref="H44:H70" si="31">($H$31-H4)/$H$33</f>
        <v>0.7063460661739952</v>
      </c>
      <c r="I44" s="5">
        <f t="shared" ref="I44:I70" si="32">($I$31-I4)/$I$33</f>
        <v>0.1031924037739769</v>
      </c>
      <c r="J44" s="5">
        <f t="shared" ref="J44:J70" si="33">($J$31-J4)/$J$33</f>
        <v>0.66919332350402683</v>
      </c>
      <c r="K44" s="5">
        <f t="shared" ref="K44:K70" si="34">($K$31-K4)/$K$33</f>
        <v>-0.30002757470896441</v>
      </c>
      <c r="L44" s="5">
        <f t="shared" ref="L44:L70" si="35">($L$31-L4)/$L$33</f>
        <v>0.50254460150870572</v>
      </c>
      <c r="M44" s="6">
        <f t="shared" ref="M44:M70" si="36">(M4-$M$31)/$M$33</f>
        <v>-0.95597915788986365</v>
      </c>
      <c r="N44" s="6">
        <f t="shared" ref="N44:N70" si="37">(N4-$N$31)/$N$33</f>
        <v>-0.61377386923377109</v>
      </c>
      <c r="O44" s="6">
        <f t="shared" ref="O44:O70" si="38">(O4-$O$31)/$O$33</f>
        <v>-0.35896358980355336</v>
      </c>
      <c r="P44" s="6">
        <f t="shared" ref="P44:P70" si="39">(P4-$P$31)/$P$33</f>
        <v>-0.67905435098361333</v>
      </c>
      <c r="Q44" s="6">
        <f t="shared" ref="Q44:Q70" si="40">(Q4-$Q$31)/$Q$33</f>
        <v>-0.33393507655092081</v>
      </c>
      <c r="R44" s="6">
        <f t="shared" ref="R44:R70" si="41">(R4-$R$31)/$R$33</f>
        <v>0.64554048984177537</v>
      </c>
      <c r="S44" s="5">
        <f t="shared" ref="S44:S70" si="42">($S$31-S4)/$S$33</f>
        <v>1.026388082216604E-2</v>
      </c>
      <c r="T44" s="5">
        <f t="shared" ref="T44:T70" si="43">($T$31-T4)/$T$33</f>
        <v>0.44695751926148547</v>
      </c>
      <c r="U44" s="6">
        <f t="shared" ref="U44:U70" si="44">(U4-$U$31)/$U$33</f>
        <v>-0.46574600826933105</v>
      </c>
      <c r="V44" s="6">
        <f t="shared" ref="V44:V70" si="45">SUM(B44:U44)</f>
        <v>-1.6874895836701775</v>
      </c>
      <c r="W44" s="6">
        <f t="shared" ref="W44:W70" si="46">V44/$W$41</f>
        <v>-8.4374479183508877E-2</v>
      </c>
      <c r="X44" s="6">
        <f t="shared" ref="X44:X70" si="47">W44-$W$72</f>
        <v>0.49657767462160612</v>
      </c>
      <c r="Y44" s="6">
        <f t="shared" ref="Y44:Y70" si="48">X44/$X$73</f>
        <v>0.48551000451688076</v>
      </c>
    </row>
    <row r="45" spans="1:25" x14ac:dyDescent="0.2">
      <c r="A45" s="6" t="str">
        <f t="shared" si="24"/>
        <v>Bułgaria</v>
      </c>
      <c r="B45" s="6">
        <f t="shared" si="25"/>
        <v>1.694828096062194</v>
      </c>
      <c r="C45" s="6">
        <f t="shared" si="26"/>
        <v>-0.32692019406296013</v>
      </c>
      <c r="D45" s="5">
        <f t="shared" si="27"/>
        <v>0.90649161969675784</v>
      </c>
      <c r="E45" s="5">
        <f t="shared" si="28"/>
        <v>0.73645705876163792</v>
      </c>
      <c r="F45" s="5">
        <f t="shared" si="29"/>
        <v>-2.0740677492481785</v>
      </c>
      <c r="G45" s="5">
        <f t="shared" si="30"/>
        <v>-3.2696392377050607</v>
      </c>
      <c r="H45" s="5">
        <f t="shared" si="31"/>
        <v>-0.4101652156826251</v>
      </c>
      <c r="I45" s="5">
        <f t="shared" si="32"/>
        <v>1.2507504826221667</v>
      </c>
      <c r="J45" s="5">
        <f t="shared" si="33"/>
        <v>-0.43206860239868239</v>
      </c>
      <c r="K45" s="5">
        <f t="shared" si="34"/>
        <v>0.81087324385913451</v>
      </c>
      <c r="L45" s="5">
        <f t="shared" si="35"/>
        <v>0.64007666105415484</v>
      </c>
      <c r="M45" s="6">
        <f t="shared" si="36"/>
        <v>-9.8810781696923145E-2</v>
      </c>
      <c r="N45" s="6">
        <f t="shared" si="37"/>
        <v>-0.18632738014240299</v>
      </c>
      <c r="O45" s="6">
        <f t="shared" si="38"/>
        <v>-0.83653210840184811</v>
      </c>
      <c r="P45" s="6">
        <f t="shared" si="39"/>
        <v>0.10959097368815422</v>
      </c>
      <c r="Q45" s="6">
        <f t="shared" si="40"/>
        <v>-2.2621827559344476</v>
      </c>
      <c r="R45" s="6">
        <f t="shared" si="41"/>
        <v>-6.5279375377258447E-2</v>
      </c>
      <c r="S45" s="5">
        <f t="shared" si="42"/>
        <v>0.29765254384282752</v>
      </c>
      <c r="T45" s="5">
        <f t="shared" si="43"/>
        <v>-2.4164776447877068</v>
      </c>
      <c r="U45" s="6">
        <f t="shared" si="44"/>
        <v>-0.8802265669761089</v>
      </c>
      <c r="V45" s="6">
        <f t="shared" si="45"/>
        <v>-6.811976932827176</v>
      </c>
      <c r="W45" s="6">
        <f t="shared" si="46"/>
        <v>-0.34059884664135881</v>
      </c>
      <c r="X45" s="6">
        <f t="shared" si="47"/>
        <v>0.24035330716375619</v>
      </c>
      <c r="Y45" s="6">
        <f t="shared" si="48"/>
        <v>0.23499633835863376</v>
      </c>
    </row>
    <row r="46" spans="1:25" x14ac:dyDescent="0.2">
      <c r="A46" s="6" t="str">
        <f t="shared" si="24"/>
        <v>Chorwacja</v>
      </c>
      <c r="B46" s="6">
        <f t="shared" si="25"/>
        <v>2.0472180962335411</v>
      </c>
      <c r="C46" s="6">
        <f t="shared" si="26"/>
        <v>-0.96685718914105356</v>
      </c>
      <c r="D46" s="5">
        <f t="shared" si="27"/>
        <v>-1.3608577073334605</v>
      </c>
      <c r="E46" s="5">
        <f t="shared" si="28"/>
        <v>0.30207618626471017</v>
      </c>
      <c r="F46" s="5">
        <f t="shared" si="29"/>
        <v>-0.48548492386477582</v>
      </c>
      <c r="G46" s="5">
        <f t="shared" si="30"/>
        <v>0.33929007129181338</v>
      </c>
      <c r="H46" s="5">
        <f t="shared" si="31"/>
        <v>-0.75377580202538996</v>
      </c>
      <c r="I46" s="5">
        <f t="shared" si="32"/>
        <v>1.5581321108850748</v>
      </c>
      <c r="J46" s="5">
        <f t="shared" si="33"/>
        <v>1.0522409499049694</v>
      </c>
      <c r="K46" s="5">
        <f t="shared" si="34"/>
        <v>0.74616057481633269</v>
      </c>
      <c r="L46" s="5">
        <f t="shared" si="35"/>
        <v>0.64867241477574533</v>
      </c>
      <c r="M46" s="6">
        <f t="shared" si="36"/>
        <v>0.70743670086079302</v>
      </c>
      <c r="N46" s="6">
        <f t="shared" si="37"/>
        <v>-0.20289507351803743</v>
      </c>
      <c r="O46" s="6">
        <f t="shared" si="38"/>
        <v>-0.31304353993833273</v>
      </c>
      <c r="P46" s="6">
        <f t="shared" si="39"/>
        <v>1.1706774105192597</v>
      </c>
      <c r="Q46" s="6">
        <f t="shared" si="40"/>
        <v>-0.40669913992388412</v>
      </c>
      <c r="R46" s="6">
        <f t="shared" si="41"/>
        <v>3.6266319654031938E-2</v>
      </c>
      <c r="S46" s="5">
        <f t="shared" si="42"/>
        <v>-1.149200725157743</v>
      </c>
      <c r="T46" s="5">
        <f t="shared" si="43"/>
        <v>-0.59957715998491967</v>
      </c>
      <c r="U46" s="6">
        <f t="shared" si="44"/>
        <v>-0.75415005027969739</v>
      </c>
      <c r="V46" s="6">
        <f t="shared" si="45"/>
        <v>1.6156295240389773</v>
      </c>
      <c r="W46" s="6">
        <f t="shared" si="46"/>
        <v>8.0781476201948865E-2</v>
      </c>
      <c r="X46" s="6">
        <f t="shared" si="47"/>
        <v>0.66173363000706387</v>
      </c>
      <c r="Y46" s="6">
        <f t="shared" si="48"/>
        <v>0.64698498163155771</v>
      </c>
    </row>
    <row r="47" spans="1:25" x14ac:dyDescent="0.2">
      <c r="A47" s="6" t="str">
        <f t="shared" si="24"/>
        <v>Cypr</v>
      </c>
      <c r="B47" s="6">
        <f t="shared" si="25"/>
        <v>1.1075114291099484</v>
      </c>
      <c r="C47" s="6">
        <f t="shared" si="26"/>
        <v>0.38767611710757705</v>
      </c>
      <c r="D47" s="5">
        <f t="shared" si="27"/>
        <v>0.15070851068668503</v>
      </c>
      <c r="E47" s="5">
        <f t="shared" si="28"/>
        <v>-1.681323269287301</v>
      </c>
      <c r="F47" s="5">
        <f t="shared" si="29"/>
        <v>-1.4983397454179515</v>
      </c>
      <c r="G47" s="5">
        <f t="shared" si="30"/>
        <v>-0.94961325334992741</v>
      </c>
      <c r="H47" s="5">
        <f t="shared" si="31"/>
        <v>0.97766455513035966</v>
      </c>
      <c r="I47" s="5">
        <f t="shared" si="32"/>
        <v>0.1031924037739769</v>
      </c>
      <c r="J47" s="5">
        <f t="shared" si="33"/>
        <v>4.6740930602495644E-2</v>
      </c>
      <c r="K47" s="5">
        <f t="shared" si="34"/>
        <v>-2.9963887848257094</v>
      </c>
      <c r="L47" s="5">
        <f t="shared" si="35"/>
        <v>-1.3885212172412191</v>
      </c>
      <c r="M47" s="6">
        <f t="shared" si="36"/>
        <v>-0.90505826425463931</v>
      </c>
      <c r="N47" s="6">
        <f t="shared" si="37"/>
        <v>3.5049547039489464</v>
      </c>
      <c r="O47" s="6">
        <f t="shared" si="38"/>
        <v>-0.51692856133991238</v>
      </c>
      <c r="P47" s="6">
        <f t="shared" si="39"/>
        <v>0.3820320858474921</v>
      </c>
      <c r="Q47" s="6">
        <f t="shared" si="40"/>
        <v>-1.2798679003994435</v>
      </c>
      <c r="R47" s="6">
        <f t="shared" si="41"/>
        <v>-1.1822820207214548</v>
      </c>
      <c r="S47" s="5">
        <f t="shared" si="42"/>
        <v>-0.88163196993161019</v>
      </c>
      <c r="T47" s="5">
        <f t="shared" si="43"/>
        <v>-0.57050675222807523</v>
      </c>
      <c r="U47" s="6">
        <f t="shared" si="44"/>
        <v>1.581115781833908E-2</v>
      </c>
      <c r="V47" s="6">
        <f t="shared" si="45"/>
        <v>-7.1741698449714235</v>
      </c>
      <c r="W47" s="6">
        <f t="shared" si="46"/>
        <v>-0.35870849224857115</v>
      </c>
      <c r="X47" s="6">
        <f t="shared" si="47"/>
        <v>0.22224366155654385</v>
      </c>
      <c r="Y47" s="6">
        <f t="shared" si="48"/>
        <v>0.21729031859595188</v>
      </c>
    </row>
    <row r="48" spans="1:25" x14ac:dyDescent="0.2">
      <c r="A48" s="6" t="str">
        <f t="shared" si="24"/>
        <v>Czechy</v>
      </c>
      <c r="B48" s="6">
        <f t="shared" si="25"/>
        <v>-0.65443857174678799</v>
      </c>
      <c r="C48" s="6">
        <f t="shared" si="26"/>
        <v>0.67564776489271938</v>
      </c>
      <c r="D48" s="5">
        <f t="shared" si="27"/>
        <v>0.98844400501110308</v>
      </c>
      <c r="E48" s="5">
        <f t="shared" si="28"/>
        <v>0.92086403293486208</v>
      </c>
      <c r="F48" s="5">
        <f t="shared" si="29"/>
        <v>0.58067804619119867</v>
      </c>
      <c r="G48" s="5">
        <f t="shared" si="30"/>
        <v>-0.30176974017473662</v>
      </c>
      <c r="H48" s="5">
        <f t="shared" si="31"/>
        <v>0.74115337232300205</v>
      </c>
      <c r="I48" s="5">
        <f t="shared" si="32"/>
        <v>0.32860559783344273</v>
      </c>
      <c r="J48" s="5">
        <f t="shared" si="33"/>
        <v>0.17442347273614295</v>
      </c>
      <c r="K48" s="5">
        <f t="shared" si="34"/>
        <v>0.63830612641166284</v>
      </c>
      <c r="L48" s="5">
        <f t="shared" si="35"/>
        <v>1.1988006529575417</v>
      </c>
      <c r="M48" s="6">
        <f t="shared" si="36"/>
        <v>-0.42979659032588036</v>
      </c>
      <c r="N48" s="6">
        <f t="shared" si="37"/>
        <v>-0.68004464273630871</v>
      </c>
      <c r="O48" s="6">
        <f t="shared" si="38"/>
        <v>1.1472140457756843</v>
      </c>
      <c r="P48" s="6">
        <f t="shared" si="39"/>
        <v>-0.83678341591796734</v>
      </c>
      <c r="Q48" s="6">
        <f t="shared" si="40"/>
        <v>-0.40669913992388412</v>
      </c>
      <c r="R48" s="6">
        <f t="shared" si="41"/>
        <v>1.2548146600295187</v>
      </c>
      <c r="S48" s="5">
        <f t="shared" si="42"/>
        <v>0.9616194549595275</v>
      </c>
      <c r="T48" s="5">
        <f t="shared" si="43"/>
        <v>1.5225626062647351</v>
      </c>
      <c r="U48" s="6">
        <f t="shared" si="44"/>
        <v>-0.29419532810799248</v>
      </c>
      <c r="V48" s="6">
        <f t="shared" si="45"/>
        <v>7.5294064093875832</v>
      </c>
      <c r="W48" s="6">
        <f t="shared" si="46"/>
        <v>0.37647032046937917</v>
      </c>
      <c r="X48" s="6">
        <f t="shared" si="47"/>
        <v>0.95742247427449412</v>
      </c>
      <c r="Y48" s="6">
        <f t="shared" si="48"/>
        <v>0.93608354456084053</v>
      </c>
    </row>
    <row r="49" spans="1:25" x14ac:dyDescent="0.2">
      <c r="A49" s="6" t="str">
        <f t="shared" si="24"/>
        <v>Dania</v>
      </c>
      <c r="B49" s="6">
        <f t="shared" si="25"/>
        <v>-1.3592185720894825</v>
      </c>
      <c r="C49" s="6">
        <f t="shared" si="26"/>
        <v>-0.51356848429407076</v>
      </c>
      <c r="D49" s="5">
        <f t="shared" si="27"/>
        <v>-2.5770964566957894E-2</v>
      </c>
      <c r="E49" s="5">
        <f t="shared" si="28"/>
        <v>1.6912753917029988</v>
      </c>
      <c r="F49" s="5">
        <f t="shared" si="29"/>
        <v>1.0711130124169463</v>
      </c>
      <c r="G49" s="5">
        <f t="shared" si="30"/>
        <v>0.70945406119330978</v>
      </c>
      <c r="H49" s="5">
        <f t="shared" si="31"/>
        <v>-0.18614896328773187</v>
      </c>
      <c r="I49" s="5">
        <f t="shared" si="32"/>
        <v>-0.45009452709925779</v>
      </c>
      <c r="J49" s="5">
        <f t="shared" si="33"/>
        <v>-0.99067972423339012</v>
      </c>
      <c r="K49" s="5">
        <f t="shared" si="34"/>
        <v>-0.56966369572063891</v>
      </c>
      <c r="L49" s="5">
        <f t="shared" si="35"/>
        <v>-2.5661394770991266</v>
      </c>
      <c r="M49" s="6">
        <f t="shared" si="36"/>
        <v>1.0384225094897503</v>
      </c>
      <c r="N49" s="6">
        <f t="shared" si="37"/>
        <v>-0.74631541623884645</v>
      </c>
      <c r="O49" s="6">
        <f t="shared" si="38"/>
        <v>-1.5481616811702844E-2</v>
      </c>
      <c r="P49" s="6">
        <f t="shared" si="39"/>
        <v>1.8589496938691665</v>
      </c>
      <c r="Q49" s="6">
        <f t="shared" si="40"/>
        <v>1.3760204127137161</v>
      </c>
      <c r="R49" s="6">
        <f t="shared" si="41"/>
        <v>-1.1822820207214548</v>
      </c>
      <c r="S49" s="5">
        <f t="shared" si="42"/>
        <v>0.81297014650056487</v>
      </c>
      <c r="T49" s="5">
        <f t="shared" si="43"/>
        <v>1.0138304705199548</v>
      </c>
      <c r="U49" s="6">
        <f t="shared" si="44"/>
        <v>-0.59635390104293551</v>
      </c>
      <c r="V49" s="6">
        <f t="shared" si="45"/>
        <v>0.37031833520081159</v>
      </c>
      <c r="W49" s="6">
        <f t="shared" si="46"/>
        <v>1.8515916760040579E-2</v>
      </c>
      <c r="X49" s="6">
        <f t="shared" si="47"/>
        <v>0.59946807056515561</v>
      </c>
      <c r="Y49" s="6">
        <f t="shared" si="48"/>
        <v>0.5861071903194075</v>
      </c>
    </row>
    <row r="50" spans="1:25" x14ac:dyDescent="0.2">
      <c r="A50" s="6" t="str">
        <f t="shared" si="24"/>
        <v>Estonia</v>
      </c>
      <c r="B50" s="6">
        <f t="shared" si="25"/>
        <v>-0.18458523818499162</v>
      </c>
      <c r="C50" s="6">
        <f t="shared" si="26"/>
        <v>-0.80953934451768916</v>
      </c>
      <c r="D50" s="5">
        <f t="shared" si="27"/>
        <v>-6.7831183484902288E-2</v>
      </c>
      <c r="E50" s="5">
        <f t="shared" si="28"/>
        <v>1.9822286176207526</v>
      </c>
      <c r="F50" s="5">
        <f t="shared" si="29"/>
        <v>-0.73070240697764965</v>
      </c>
      <c r="G50" s="5">
        <f t="shared" si="30"/>
        <v>-2.6726734873446749</v>
      </c>
      <c r="H50" s="5">
        <f t="shared" si="31"/>
        <v>-2.9537760496485457</v>
      </c>
      <c r="I50" s="5">
        <f t="shared" si="32"/>
        <v>1.1687820484187246</v>
      </c>
      <c r="J50" s="5">
        <f t="shared" si="33"/>
        <v>-1.5652511638348039</v>
      </c>
      <c r="K50" s="5">
        <f t="shared" si="34"/>
        <v>0.93790181642463466</v>
      </c>
      <c r="L50" s="5">
        <f t="shared" si="35"/>
        <v>0.88075776525869065</v>
      </c>
      <c r="M50" s="6">
        <f t="shared" si="36"/>
        <v>0.74987077889014653</v>
      </c>
      <c r="N50" s="6">
        <f t="shared" si="37"/>
        <v>-0.63696863995965936</v>
      </c>
      <c r="O50" s="6">
        <f t="shared" si="38"/>
        <v>1.885608447608432</v>
      </c>
      <c r="P50" s="6">
        <f t="shared" si="39"/>
        <v>0.52542214487872274</v>
      </c>
      <c r="Q50" s="6">
        <f t="shared" si="40"/>
        <v>-0.95242961522110869</v>
      </c>
      <c r="R50" s="6">
        <f t="shared" si="41"/>
        <v>-0.26837076543983979</v>
      </c>
      <c r="S50" s="5">
        <f t="shared" si="42"/>
        <v>0.67423079193886626</v>
      </c>
      <c r="T50" s="5">
        <f t="shared" si="43"/>
        <v>-9.0845024240139349E-2</v>
      </c>
      <c r="U50" s="6">
        <f t="shared" si="44"/>
        <v>-0.91976583080011076</v>
      </c>
      <c r="V50" s="6">
        <f t="shared" si="45"/>
        <v>-3.0479363386151466</v>
      </c>
      <c r="W50" s="6">
        <f t="shared" si="46"/>
        <v>-0.15239681693075732</v>
      </c>
      <c r="X50" s="6">
        <f t="shared" si="47"/>
        <v>0.42855533687435765</v>
      </c>
      <c r="Y50" s="6">
        <f t="shared" si="48"/>
        <v>0.41900374135859247</v>
      </c>
    </row>
    <row r="51" spans="1:25" x14ac:dyDescent="0.2">
      <c r="A51" s="6" t="str">
        <f t="shared" si="24"/>
        <v>Finlandia</v>
      </c>
      <c r="B51" s="6">
        <f t="shared" si="25"/>
        <v>-0.65443857174678799</v>
      </c>
      <c r="C51" s="6">
        <f t="shared" si="26"/>
        <v>-0.48957084697864245</v>
      </c>
      <c r="D51" s="5">
        <f t="shared" si="27"/>
        <v>-2.5770964566957894E-2</v>
      </c>
      <c r="E51" s="5">
        <f t="shared" si="28"/>
        <v>0.40452450524983469</v>
      </c>
      <c r="F51" s="5">
        <f t="shared" si="29"/>
        <v>1.0604513827163871</v>
      </c>
      <c r="G51" s="5">
        <f t="shared" si="30"/>
        <v>6.56807690433035E-2</v>
      </c>
      <c r="H51" s="5">
        <f t="shared" si="31"/>
        <v>-0.80732550379309342</v>
      </c>
      <c r="I51" s="5">
        <f t="shared" si="32"/>
        <v>0.84090831160495605</v>
      </c>
      <c r="J51" s="5">
        <f t="shared" si="33"/>
        <v>-2.3632670521701007</v>
      </c>
      <c r="K51" s="5">
        <f t="shared" si="34"/>
        <v>-0.11667501242102574</v>
      </c>
      <c r="L51" s="5">
        <f t="shared" si="35"/>
        <v>-0.21949871110490191</v>
      </c>
      <c r="M51" s="6">
        <f t="shared" si="36"/>
        <v>1.5900655238713457</v>
      </c>
      <c r="N51" s="6">
        <f t="shared" si="37"/>
        <v>0.31236019046419317</v>
      </c>
      <c r="O51" s="6">
        <f t="shared" si="38"/>
        <v>0.49882294167876862</v>
      </c>
      <c r="P51" s="6">
        <f t="shared" si="39"/>
        <v>0.59711717439433776</v>
      </c>
      <c r="Q51" s="6">
        <f t="shared" si="40"/>
        <v>1.5215485394596426</v>
      </c>
      <c r="R51" s="6">
        <f t="shared" si="41"/>
        <v>0.44244909977919433</v>
      </c>
      <c r="S51" s="5">
        <f t="shared" si="42"/>
        <v>1.026388082216604E-2</v>
      </c>
      <c r="T51" s="5">
        <f t="shared" si="43"/>
        <v>1.0429008782767992</v>
      </c>
      <c r="U51" s="6">
        <f t="shared" si="44"/>
        <v>-8.206276661816525E-2</v>
      </c>
      <c r="V51" s="6">
        <f t="shared" si="45"/>
        <v>3.6284837679612538</v>
      </c>
      <c r="W51" s="6">
        <f t="shared" si="46"/>
        <v>0.18142418839806268</v>
      </c>
      <c r="X51" s="6">
        <f t="shared" si="47"/>
        <v>0.76237634220317774</v>
      </c>
      <c r="Y51" s="6">
        <f t="shared" si="48"/>
        <v>0.74538457982162976</v>
      </c>
    </row>
    <row r="52" spans="1:25" x14ac:dyDescent="0.2">
      <c r="A52" s="6" t="str">
        <f t="shared" si="24"/>
        <v>Francja</v>
      </c>
      <c r="B52" s="6">
        <f t="shared" si="25"/>
        <v>-0.77190190513723711</v>
      </c>
      <c r="C52" s="6">
        <f t="shared" si="26"/>
        <v>0.20369423102262579</v>
      </c>
      <c r="D52" s="5">
        <f t="shared" si="27"/>
        <v>-2.8860826562393305</v>
      </c>
      <c r="E52" s="5">
        <f t="shared" si="28"/>
        <v>0.33076171558054485</v>
      </c>
      <c r="F52" s="5">
        <f t="shared" si="29"/>
        <v>0.1861977472704878</v>
      </c>
      <c r="G52" s="5">
        <f t="shared" si="30"/>
        <v>0.66151590245224856</v>
      </c>
      <c r="H52" s="5">
        <f t="shared" si="31"/>
        <v>0.46894238833717583</v>
      </c>
      <c r="I52" s="5">
        <f t="shared" si="32"/>
        <v>-0.32714187579409426</v>
      </c>
      <c r="J52" s="5">
        <f t="shared" si="33"/>
        <v>0.94051872553802762</v>
      </c>
      <c r="K52" s="5">
        <f t="shared" si="34"/>
        <v>0.63830612641166284</v>
      </c>
      <c r="L52" s="5">
        <f t="shared" si="35"/>
        <v>-0.27966898715603589</v>
      </c>
      <c r="M52" s="6">
        <f t="shared" si="36"/>
        <v>-0.33644161866130273</v>
      </c>
      <c r="N52" s="6">
        <f t="shared" si="37"/>
        <v>1.9028587545250979</v>
      </c>
      <c r="O52" s="6">
        <f t="shared" si="38"/>
        <v>-0.45264049152860347</v>
      </c>
      <c r="P52" s="6">
        <f t="shared" si="39"/>
        <v>-0.66471534508049057</v>
      </c>
      <c r="Q52" s="6">
        <f t="shared" si="40"/>
        <v>0.53923368392463855</v>
      </c>
      <c r="R52" s="6">
        <f t="shared" si="41"/>
        <v>1.1532689649982282</v>
      </c>
      <c r="S52" s="5">
        <f t="shared" si="42"/>
        <v>-0.43568404455472209</v>
      </c>
      <c r="T52" s="5">
        <f t="shared" si="43"/>
        <v>0.81033761622204281</v>
      </c>
      <c r="U52" s="6">
        <f t="shared" si="44"/>
        <v>2.3422234346800406</v>
      </c>
      <c r="V52" s="6">
        <f t="shared" si="45"/>
        <v>4.0235823668110049</v>
      </c>
      <c r="W52" s="6">
        <f t="shared" si="46"/>
        <v>0.20117911834055024</v>
      </c>
      <c r="X52" s="6">
        <f t="shared" si="47"/>
        <v>0.78213127214566525</v>
      </c>
      <c r="Y52" s="6">
        <f t="shared" si="48"/>
        <v>0.76469921399827956</v>
      </c>
    </row>
    <row r="53" spans="1:25" x14ac:dyDescent="0.2">
      <c r="A53" s="6" t="str">
        <f t="shared" si="24"/>
        <v>Grecja</v>
      </c>
      <c r="B53" s="6">
        <f t="shared" si="25"/>
        <v>0.87258476232905025</v>
      </c>
      <c r="C53" s="6">
        <f t="shared" si="26"/>
        <v>-0.67088632891743549</v>
      </c>
      <c r="D53" s="5">
        <f t="shared" si="27"/>
        <v>-1.7749170237246866E-2</v>
      </c>
      <c r="E53" s="5">
        <f t="shared" si="28"/>
        <v>-0.75519046566177495</v>
      </c>
      <c r="F53" s="5">
        <f t="shared" si="29"/>
        <v>0.61266293529287763</v>
      </c>
      <c r="G53" s="5">
        <f t="shared" si="30"/>
        <v>-0.89082117187504084</v>
      </c>
      <c r="H53" s="5">
        <f t="shared" si="31"/>
        <v>-0.52172709436534059</v>
      </c>
      <c r="I53" s="5">
        <f t="shared" si="32"/>
        <v>-0.77796826391302587</v>
      </c>
      <c r="J53" s="5">
        <f t="shared" si="33"/>
        <v>0.74899491233755655</v>
      </c>
      <c r="K53" s="5">
        <f t="shared" si="34"/>
        <v>0.15296110859064879</v>
      </c>
      <c r="L53" s="5">
        <f t="shared" si="35"/>
        <v>-0.1679241887753585</v>
      </c>
      <c r="M53" s="6">
        <f t="shared" si="36"/>
        <v>-0.40433614350826835</v>
      </c>
      <c r="N53" s="6">
        <f t="shared" si="37"/>
        <v>-0.61543063857133451</v>
      </c>
      <c r="O53" s="6">
        <f t="shared" si="38"/>
        <v>-0.23038745018093551</v>
      </c>
      <c r="P53" s="6">
        <f t="shared" si="39"/>
        <v>1.6151865935160743</v>
      </c>
      <c r="Q53" s="6">
        <f t="shared" si="40"/>
        <v>-0.47946320329684738</v>
      </c>
      <c r="R53" s="6">
        <f t="shared" si="41"/>
        <v>0.74708618487306599</v>
      </c>
      <c r="S53" s="5">
        <f t="shared" si="42"/>
        <v>-2.6852435792336906</v>
      </c>
      <c r="T53" s="5">
        <f t="shared" si="43"/>
        <v>-1.7187878586234369</v>
      </c>
      <c r="U53" s="6">
        <f t="shared" si="44"/>
        <v>2.0853931463219323E-2</v>
      </c>
      <c r="V53" s="6">
        <f t="shared" si="45"/>
        <v>-5.1655851287572441</v>
      </c>
      <c r="W53" s="6">
        <f t="shared" si="46"/>
        <v>-0.2582792564378622</v>
      </c>
      <c r="X53" s="6">
        <f t="shared" si="47"/>
        <v>0.3226728973672528</v>
      </c>
      <c r="Y53" s="6">
        <f t="shared" si="48"/>
        <v>0.31548119833946636</v>
      </c>
    </row>
    <row r="54" spans="1:25" x14ac:dyDescent="0.2">
      <c r="A54" s="6" t="str">
        <f t="shared" si="24"/>
        <v>Hiszpania</v>
      </c>
      <c r="B54" s="6">
        <f t="shared" si="25"/>
        <v>0.87258476232905025</v>
      </c>
      <c r="C54" s="6">
        <f t="shared" si="26"/>
        <v>2.1581684701569688</v>
      </c>
      <c r="D54" s="5">
        <f t="shared" si="27"/>
        <v>0.69581604330786018</v>
      </c>
      <c r="E54" s="5">
        <f t="shared" si="28"/>
        <v>-0.68552560875189072</v>
      </c>
      <c r="F54" s="5">
        <f t="shared" si="29"/>
        <v>0.17553611756992865</v>
      </c>
      <c r="G54" s="5">
        <f t="shared" si="30"/>
        <v>0.24884071517660353</v>
      </c>
      <c r="H54" s="5">
        <f t="shared" si="31"/>
        <v>0.69652862084991574</v>
      </c>
      <c r="I54" s="5">
        <f t="shared" si="32"/>
        <v>-1.9760247531186239E-2</v>
      </c>
      <c r="J54" s="5">
        <f t="shared" si="33"/>
        <v>1.3076060341722642</v>
      </c>
      <c r="K54" s="5">
        <f t="shared" si="34"/>
        <v>0.31474278119765348</v>
      </c>
      <c r="L54" s="5">
        <f t="shared" si="35"/>
        <v>0.30484226591212271</v>
      </c>
      <c r="M54" s="6">
        <f t="shared" si="36"/>
        <v>-0.22611301578498358</v>
      </c>
      <c r="N54" s="6">
        <f t="shared" si="37"/>
        <v>1.3528113344540351</v>
      </c>
      <c r="O54" s="6">
        <f t="shared" si="38"/>
        <v>0.13329934475161218</v>
      </c>
      <c r="P54" s="6">
        <f t="shared" si="39"/>
        <v>-1.2095975693991663</v>
      </c>
      <c r="Q54" s="6">
        <f t="shared" si="40"/>
        <v>0.28455946211926703</v>
      </c>
      <c r="R54" s="6">
        <f t="shared" si="41"/>
        <v>0.44244909977919433</v>
      </c>
      <c r="S54" s="5">
        <f t="shared" si="42"/>
        <v>-2.3978549162130296</v>
      </c>
      <c r="T54" s="5">
        <f t="shared" si="43"/>
        <v>-0.59957715998491967</v>
      </c>
      <c r="U54" s="6">
        <f t="shared" si="44"/>
        <v>0.93689534065149682</v>
      </c>
      <c r="V54" s="6">
        <f t="shared" si="45"/>
        <v>4.7862518747627956</v>
      </c>
      <c r="W54" s="6">
        <f t="shared" si="46"/>
        <v>0.23931259373813979</v>
      </c>
      <c r="X54" s="6">
        <f t="shared" si="47"/>
        <v>0.82026474754325474</v>
      </c>
      <c r="Y54" s="6">
        <f t="shared" si="48"/>
        <v>0.80198277457444911</v>
      </c>
    </row>
    <row r="55" spans="1:25" x14ac:dyDescent="0.2">
      <c r="A55" s="6" t="str">
        <f t="shared" si="24"/>
        <v>Holandia</v>
      </c>
      <c r="B55" s="6">
        <f t="shared" si="25"/>
        <v>-0.77190190513723711</v>
      </c>
      <c r="C55" s="6">
        <f t="shared" si="26"/>
        <v>0.16103176468408562</v>
      </c>
      <c r="D55" s="5">
        <f t="shared" si="27"/>
        <v>1.0203143770777929</v>
      </c>
      <c r="E55" s="5">
        <f t="shared" si="28"/>
        <v>0.38403484145280981</v>
      </c>
      <c r="F55" s="5">
        <f t="shared" si="29"/>
        <v>-0.99724314949164328</v>
      </c>
      <c r="G55" s="5">
        <f t="shared" si="30"/>
        <v>0.77186411691280465</v>
      </c>
      <c r="H55" s="5">
        <f t="shared" si="31"/>
        <v>1.4346220102147638</v>
      </c>
      <c r="I55" s="5">
        <f t="shared" si="32"/>
        <v>-1.8025736914560526</v>
      </c>
      <c r="J55" s="5">
        <f t="shared" si="33"/>
        <v>1.1160822209717931</v>
      </c>
      <c r="K55" s="5">
        <f t="shared" si="34"/>
        <v>-8.8205640163559265E-3</v>
      </c>
      <c r="L55" s="5">
        <f t="shared" si="35"/>
        <v>-0.35703077065035099</v>
      </c>
      <c r="M55" s="6">
        <f t="shared" si="36"/>
        <v>-1.1851231792483723</v>
      </c>
      <c r="N55" s="6">
        <f t="shared" si="37"/>
        <v>-0.82252680576676485</v>
      </c>
      <c r="O55" s="6">
        <f t="shared" si="38"/>
        <v>-0.88979936624550415</v>
      </c>
      <c r="P55" s="6">
        <f t="shared" si="39"/>
        <v>0.96993132787553737</v>
      </c>
      <c r="Q55" s="6">
        <f t="shared" si="40"/>
        <v>2.9885240313895559E-2</v>
      </c>
      <c r="R55" s="6">
        <f t="shared" si="41"/>
        <v>0.54399479481048496</v>
      </c>
      <c r="S55" s="5">
        <f t="shared" si="42"/>
        <v>0.93188959326773491</v>
      </c>
      <c r="T55" s="5">
        <f t="shared" si="43"/>
        <v>1.0283656743983773</v>
      </c>
      <c r="U55" s="6">
        <f t="shared" si="44"/>
        <v>-9.7702029185468123E-2</v>
      </c>
      <c r="V55" s="6">
        <f t="shared" si="45"/>
        <v>1.4592945007823308</v>
      </c>
      <c r="W55" s="6">
        <f t="shared" si="46"/>
        <v>7.2964725039116538E-2</v>
      </c>
      <c r="X55" s="6">
        <f t="shared" si="47"/>
        <v>0.65391687884423155</v>
      </c>
      <c r="Y55" s="6">
        <f t="shared" si="48"/>
        <v>0.63934244938266849</v>
      </c>
    </row>
    <row r="56" spans="1:25" x14ac:dyDescent="0.2">
      <c r="A56" s="6" t="str">
        <f t="shared" si="24"/>
        <v>Irlandia</v>
      </c>
      <c r="B56" s="6">
        <f t="shared" si="25"/>
        <v>-0.77190190513723711</v>
      </c>
      <c r="C56" s="6">
        <f t="shared" si="26"/>
        <v>2.8327687191351258</v>
      </c>
      <c r="D56" s="5">
        <f t="shared" si="27"/>
        <v>0.70161065641089471</v>
      </c>
      <c r="E56" s="5">
        <f t="shared" si="28"/>
        <v>-0.57078349148855079</v>
      </c>
      <c r="F56" s="5">
        <f t="shared" si="29"/>
        <v>1.5611672061532484E-2</v>
      </c>
      <c r="G56" s="5">
        <f t="shared" si="30"/>
        <v>0.29700499730795266</v>
      </c>
      <c r="H56" s="5">
        <f t="shared" si="31"/>
        <v>1.7339903429541614E-2</v>
      </c>
      <c r="I56" s="5">
        <f t="shared" si="32"/>
        <v>1.6810847621902381</v>
      </c>
      <c r="J56" s="5">
        <f t="shared" si="33"/>
        <v>-0.87895749986644867</v>
      </c>
      <c r="K56" s="5">
        <f t="shared" si="34"/>
        <v>-8.8205640163559265E-3</v>
      </c>
      <c r="L56" s="5">
        <f t="shared" si="35"/>
        <v>-1.2509891576957699</v>
      </c>
      <c r="M56" s="6">
        <f t="shared" si="36"/>
        <v>-0.88808463304289798</v>
      </c>
      <c r="N56" s="6">
        <f t="shared" si="37"/>
        <v>-0.60051971453326358</v>
      </c>
      <c r="O56" s="6">
        <f t="shared" si="38"/>
        <v>-1.1083788036039546</v>
      </c>
      <c r="P56" s="6">
        <f t="shared" si="39"/>
        <v>-1.2239365753022893</v>
      </c>
      <c r="Q56" s="6">
        <f t="shared" si="40"/>
        <v>0.13903133537334048</v>
      </c>
      <c r="R56" s="6">
        <f t="shared" si="41"/>
        <v>-1.2838277157527453</v>
      </c>
      <c r="S56" s="5">
        <f t="shared" si="42"/>
        <v>0.33729235943188407</v>
      </c>
      <c r="T56" s="5">
        <f t="shared" si="43"/>
        <v>-6.177461648329486E-2</v>
      </c>
      <c r="U56" s="6">
        <f t="shared" si="44"/>
        <v>-0.97577310443857179</v>
      </c>
      <c r="V56" s="6">
        <f t="shared" si="45"/>
        <v>-3.6020033760208698</v>
      </c>
      <c r="W56" s="6">
        <f t="shared" si="46"/>
        <v>-0.18010016880104349</v>
      </c>
      <c r="X56" s="6">
        <f t="shared" si="47"/>
        <v>0.40085198500407149</v>
      </c>
      <c r="Y56" s="6">
        <f t="shared" si="48"/>
        <v>0.39191783883201492</v>
      </c>
    </row>
    <row r="57" spans="1:25" x14ac:dyDescent="0.2">
      <c r="A57" s="6" t="str">
        <f t="shared" si="24"/>
        <v>Litwa</v>
      </c>
      <c r="B57" s="6">
        <f t="shared" si="25"/>
        <v>-0.88936523852768623</v>
      </c>
      <c r="C57" s="6">
        <f t="shared" si="26"/>
        <v>-0.49490365527095997</v>
      </c>
      <c r="D57" s="5">
        <f t="shared" si="27"/>
        <v>0.50583551371551438</v>
      </c>
      <c r="E57" s="5">
        <f t="shared" si="28"/>
        <v>-0.91091191051916465</v>
      </c>
      <c r="F57" s="5">
        <f t="shared" si="29"/>
        <v>-2.0207596007453796</v>
      </c>
      <c r="G57" s="5">
        <f t="shared" si="30"/>
        <v>0.37320857983501715</v>
      </c>
      <c r="H57" s="5">
        <f t="shared" si="31"/>
        <v>-1.0170618357165992</v>
      </c>
      <c r="I57" s="5">
        <f t="shared" si="32"/>
        <v>0.55401879189290848</v>
      </c>
      <c r="J57" s="5">
        <f t="shared" si="33"/>
        <v>0.15846315496943708</v>
      </c>
      <c r="K57" s="5">
        <f t="shared" si="34"/>
        <v>-0.11667501242102574</v>
      </c>
      <c r="L57" s="5">
        <f t="shared" si="35"/>
        <v>0.29624651219053211</v>
      </c>
      <c r="M57" s="6">
        <f t="shared" si="36"/>
        <v>0.47829267950228432</v>
      </c>
      <c r="N57" s="6">
        <f t="shared" si="37"/>
        <v>-0.61211709989620766</v>
      </c>
      <c r="O57" s="6">
        <f t="shared" si="38"/>
        <v>-4.6707250720052877E-2</v>
      </c>
      <c r="P57" s="6">
        <f t="shared" si="39"/>
        <v>-1.094885522174182</v>
      </c>
      <c r="Q57" s="6">
        <f t="shared" si="40"/>
        <v>-0.33393507655092081</v>
      </c>
      <c r="R57" s="6">
        <f t="shared" si="41"/>
        <v>0.44244909977919433</v>
      </c>
      <c r="S57" s="5">
        <f t="shared" si="42"/>
        <v>0.56522129906896035</v>
      </c>
      <c r="T57" s="5">
        <f t="shared" si="43"/>
        <v>-0.91935164531021063</v>
      </c>
      <c r="U57" s="6">
        <f t="shared" si="44"/>
        <v>-0.85012432825682149</v>
      </c>
      <c r="V57" s="6">
        <f t="shared" si="45"/>
        <v>-5.9330625451553622</v>
      </c>
      <c r="W57" s="6">
        <f t="shared" si="46"/>
        <v>-0.2966531272577681</v>
      </c>
      <c r="X57" s="6">
        <f t="shared" si="47"/>
        <v>0.2842990265473469</v>
      </c>
      <c r="Y57" s="6">
        <f t="shared" si="48"/>
        <v>0.2779626002484436</v>
      </c>
    </row>
    <row r="58" spans="1:25" x14ac:dyDescent="0.2">
      <c r="A58" s="6" t="str">
        <f t="shared" si="24"/>
        <v>Luksemburg</v>
      </c>
      <c r="B58" s="6">
        <f t="shared" si="25"/>
        <v>0.87258476232905025</v>
      </c>
      <c r="C58" s="6">
        <f t="shared" si="26"/>
        <v>-0.67888554135591161</v>
      </c>
      <c r="D58" s="5">
        <f t="shared" si="27"/>
        <v>0.54681170637268706</v>
      </c>
      <c r="E58" s="5">
        <f t="shared" si="28"/>
        <v>-1.6772253365278957</v>
      </c>
      <c r="F58" s="5">
        <f t="shared" si="29"/>
        <v>-0.62408610997205216</v>
      </c>
      <c r="G58" s="5">
        <f t="shared" si="30"/>
        <v>0.72822230258721588</v>
      </c>
      <c r="H58" s="5">
        <f t="shared" si="31"/>
        <v>0.51356713981026181</v>
      </c>
      <c r="I58" s="5">
        <f t="shared" si="32"/>
        <v>-0.73698404681130503</v>
      </c>
      <c r="J58" s="5">
        <f t="shared" si="33"/>
        <v>-1.4535289394678625</v>
      </c>
      <c r="K58" s="5">
        <f t="shared" si="34"/>
        <v>-0.15981679178289368</v>
      </c>
      <c r="L58" s="5">
        <f t="shared" si="35"/>
        <v>-1.1650316204798643</v>
      </c>
      <c r="M58" s="6">
        <f t="shared" si="36"/>
        <v>-1.2360440728835966</v>
      </c>
      <c r="N58" s="6">
        <f t="shared" si="37"/>
        <v>-0.79933203504087669</v>
      </c>
      <c r="O58" s="6">
        <f t="shared" si="38"/>
        <v>-0.82367449443958629</v>
      </c>
      <c r="P58" s="6">
        <f t="shared" si="39"/>
        <v>-1.352987628430397</v>
      </c>
      <c r="Q58" s="6">
        <f t="shared" si="40"/>
        <v>1.7762227612650141</v>
      </c>
      <c r="R58" s="6">
        <f t="shared" si="41"/>
        <v>1.9656345252485528</v>
      </c>
      <c r="S58" s="5">
        <f t="shared" si="42"/>
        <v>0.10936341979480785</v>
      </c>
      <c r="T58" s="5">
        <f t="shared" si="43"/>
        <v>0.57777435416728595</v>
      </c>
      <c r="U58" s="6">
        <f t="shared" si="44"/>
        <v>-1.0690205366347305</v>
      </c>
      <c r="V58" s="6">
        <f t="shared" si="45"/>
        <v>-4.6864361822520948</v>
      </c>
      <c r="W58" s="6">
        <f t="shared" si="46"/>
        <v>-0.23432180911260475</v>
      </c>
      <c r="X58" s="6">
        <f t="shared" si="47"/>
        <v>0.34663034469251025</v>
      </c>
      <c r="Y58" s="6">
        <f t="shared" si="48"/>
        <v>0.33890468464090345</v>
      </c>
    </row>
    <row r="59" spans="1:25" x14ac:dyDescent="0.2">
      <c r="A59" s="6" t="str">
        <f t="shared" si="24"/>
        <v>Łotwa</v>
      </c>
      <c r="B59" s="6">
        <f t="shared" si="25"/>
        <v>-0.88936523852768623</v>
      </c>
      <c r="C59" s="6">
        <f t="shared" si="26"/>
        <v>0.39034252125373636</v>
      </c>
      <c r="D59" s="5">
        <f t="shared" si="27"/>
        <v>1.0248672873730342</v>
      </c>
      <c r="E59" s="5">
        <f t="shared" si="28"/>
        <v>0.32666378282113978</v>
      </c>
      <c r="F59" s="5">
        <f t="shared" si="29"/>
        <v>-4.8358106141826895E-2</v>
      </c>
      <c r="G59" s="5">
        <f t="shared" si="30"/>
        <v>0.76010570061782745</v>
      </c>
      <c r="H59" s="5">
        <f t="shared" si="31"/>
        <v>-2.1282181473964488</v>
      </c>
      <c r="I59" s="5">
        <f t="shared" si="32"/>
        <v>0.57451090044376896</v>
      </c>
      <c r="J59" s="5">
        <f t="shared" si="33"/>
        <v>-0.55975114453232999</v>
      </c>
      <c r="K59" s="5">
        <f t="shared" si="34"/>
        <v>0.12060477406924783</v>
      </c>
      <c r="L59" s="5">
        <f t="shared" si="35"/>
        <v>0.58850213872461143</v>
      </c>
      <c r="M59" s="6">
        <f t="shared" si="36"/>
        <v>1.4627632897832852</v>
      </c>
      <c r="N59" s="6">
        <f t="shared" si="37"/>
        <v>-0.37188554594950851</v>
      </c>
      <c r="O59" s="6">
        <f t="shared" si="38"/>
        <v>1.0406795300883722</v>
      </c>
      <c r="P59" s="6">
        <f t="shared" si="39"/>
        <v>1.3714234931629825</v>
      </c>
      <c r="Q59" s="6">
        <f t="shared" si="40"/>
        <v>-0.18840694980499428</v>
      </c>
      <c r="R59" s="6">
        <f t="shared" si="41"/>
        <v>-0.36991646047113014</v>
      </c>
      <c r="S59" s="5">
        <f t="shared" si="42"/>
        <v>0.28774258994556318</v>
      </c>
      <c r="T59" s="5">
        <f t="shared" si="43"/>
        <v>-0.68678838325545366</v>
      </c>
      <c r="U59" s="6">
        <f t="shared" si="44"/>
        <v>-0.92257287792757536</v>
      </c>
      <c r="V59" s="6">
        <f t="shared" si="45"/>
        <v>1.7829431542766159</v>
      </c>
      <c r="W59" s="6">
        <f t="shared" si="46"/>
        <v>8.9147157713830791E-2</v>
      </c>
      <c r="X59" s="6">
        <f t="shared" si="47"/>
        <v>0.67009931151894575</v>
      </c>
      <c r="Y59" s="6">
        <f t="shared" si="48"/>
        <v>0.65516420972858314</v>
      </c>
    </row>
    <row r="60" spans="1:25" x14ac:dyDescent="0.2">
      <c r="A60" s="6" t="str">
        <f t="shared" si="24"/>
        <v>Malta</v>
      </c>
      <c r="B60" s="6">
        <f t="shared" si="25"/>
        <v>-0.77190190513723711</v>
      </c>
      <c r="C60" s="6">
        <f t="shared" si="26"/>
        <v>-1.2094999664414976</v>
      </c>
      <c r="D60" s="5">
        <f t="shared" si="27"/>
        <v>-2.5770964566957766E-2</v>
      </c>
      <c r="E60" s="5">
        <f t="shared" si="28"/>
        <v>-1.8739261089793353</v>
      </c>
      <c r="F60" s="5">
        <f t="shared" si="29"/>
        <v>2.7449888754048266</v>
      </c>
      <c r="G60" s="5">
        <f t="shared" si="30"/>
        <v>-0.5075420253368389</v>
      </c>
      <c r="H60" s="5">
        <f t="shared" si="31"/>
        <v>0.88841505218418715</v>
      </c>
      <c r="I60" s="5">
        <f t="shared" si="32"/>
        <v>-2.0689711026172399</v>
      </c>
      <c r="J60" s="5">
        <f t="shared" si="33"/>
        <v>0.42978855700343788</v>
      </c>
      <c r="K60" s="5">
        <f t="shared" si="34"/>
        <v>-3.4601629129657896</v>
      </c>
      <c r="L60" s="5">
        <f t="shared" si="35"/>
        <v>-1.2252018965309983</v>
      </c>
      <c r="M60" s="6">
        <f t="shared" si="36"/>
        <v>-1.1851231792483723</v>
      </c>
      <c r="N60" s="6">
        <f t="shared" si="37"/>
        <v>-0.82915388311701854</v>
      </c>
      <c r="O60" s="6">
        <f t="shared" si="38"/>
        <v>-1.3857359047898872</v>
      </c>
      <c r="P60" s="6">
        <f t="shared" si="39"/>
        <v>0.13826898549440034</v>
      </c>
      <c r="Q60" s="6">
        <f t="shared" si="40"/>
        <v>-0.95242961522110869</v>
      </c>
      <c r="R60" s="6">
        <f t="shared" si="41"/>
        <v>-1.6900104958779076</v>
      </c>
      <c r="S60" s="5">
        <f t="shared" si="42"/>
        <v>0.822880100397829</v>
      </c>
      <c r="T60" s="5">
        <f t="shared" si="43"/>
        <v>0.53416874253201896</v>
      </c>
      <c r="U60" s="6">
        <f t="shared" si="44"/>
        <v>7.8765717111893858E-3</v>
      </c>
      <c r="V60" s="6">
        <f t="shared" si="45"/>
        <v>-11.619043076102299</v>
      </c>
      <c r="W60" s="6">
        <f t="shared" si="46"/>
        <v>-0.580952153805115</v>
      </c>
      <c r="X60" s="6">
        <f t="shared" si="47"/>
        <v>0</v>
      </c>
      <c r="Y60" s="6">
        <f t="shared" si="48"/>
        <v>0</v>
      </c>
    </row>
    <row r="61" spans="1:25" x14ac:dyDescent="0.2">
      <c r="A61" s="6" t="str">
        <f t="shared" si="24"/>
        <v>Niemcy</v>
      </c>
      <c r="B61" s="6">
        <f t="shared" si="25"/>
        <v>-0.53697523835633887</v>
      </c>
      <c r="C61" s="6">
        <f t="shared" si="26"/>
        <v>-0.16960234943959537</v>
      </c>
      <c r="D61" s="5">
        <f t="shared" si="27"/>
        <v>-2.0210297001434636</v>
      </c>
      <c r="E61" s="5">
        <f t="shared" si="28"/>
        <v>-0.34129925696187202</v>
      </c>
      <c r="F61" s="5">
        <f t="shared" si="29"/>
        <v>-0.95459663068940515</v>
      </c>
      <c r="G61" s="5">
        <f t="shared" si="30"/>
        <v>0.55862975987119745</v>
      </c>
      <c r="H61" s="5">
        <f t="shared" si="31"/>
        <v>1.0892264338130757</v>
      </c>
      <c r="I61" s="5">
        <f t="shared" si="32"/>
        <v>-1.8435579085577742</v>
      </c>
      <c r="J61" s="5">
        <f t="shared" si="33"/>
        <v>0.12654251943602504</v>
      </c>
      <c r="K61" s="5">
        <f t="shared" si="34"/>
        <v>0.48730989864512519</v>
      </c>
      <c r="L61" s="5">
        <f t="shared" si="35"/>
        <v>-1.2767764188605417</v>
      </c>
      <c r="M61" s="6">
        <f t="shared" si="36"/>
        <v>-0.43828340593175102</v>
      </c>
      <c r="N61" s="6">
        <f t="shared" si="37"/>
        <v>-0.37519908462463541</v>
      </c>
      <c r="O61" s="6">
        <f t="shared" si="38"/>
        <v>-0.171609786353453</v>
      </c>
      <c r="P61" s="6">
        <f t="shared" si="39"/>
        <v>-1.1952585634960433</v>
      </c>
      <c r="Q61" s="6">
        <f t="shared" si="40"/>
        <v>1.594312602832606</v>
      </c>
      <c r="R61" s="6">
        <f t="shared" si="41"/>
        <v>2.2702716103424248</v>
      </c>
      <c r="S61" s="5">
        <f t="shared" si="42"/>
        <v>1.2985578874665098</v>
      </c>
      <c r="T61" s="5">
        <f t="shared" si="43"/>
        <v>0.5923095580457084</v>
      </c>
      <c r="U61" s="6">
        <f t="shared" si="44"/>
        <v>2.1438683187852186</v>
      </c>
      <c r="V61" s="6">
        <f t="shared" si="45"/>
        <v>0.83684024582301708</v>
      </c>
      <c r="W61" s="6">
        <f t="shared" si="46"/>
        <v>4.1842012291150851E-2</v>
      </c>
      <c r="X61" s="6">
        <f t="shared" si="47"/>
        <v>0.62279416609626581</v>
      </c>
      <c r="Y61" s="6">
        <f t="shared" si="48"/>
        <v>0.60891339632796437</v>
      </c>
    </row>
    <row r="62" spans="1:25" x14ac:dyDescent="0.2">
      <c r="A62" s="6" t="str">
        <f t="shared" si="24"/>
        <v>Polska</v>
      </c>
      <c r="B62" s="6">
        <f t="shared" si="25"/>
        <v>5.0341428595906575E-2</v>
      </c>
      <c r="C62" s="6">
        <f t="shared" si="26"/>
        <v>6.3803242068801681E-3</v>
      </c>
      <c r="D62" s="5">
        <f t="shared" si="27"/>
        <v>-2.5770964566957766E-2</v>
      </c>
      <c r="E62" s="5">
        <f t="shared" si="28"/>
        <v>1.0192144191605819</v>
      </c>
      <c r="F62" s="5">
        <f t="shared" si="29"/>
        <v>-0.37886862685917838</v>
      </c>
      <c r="G62" s="5">
        <f t="shared" si="30"/>
        <v>-0.90891104309808279</v>
      </c>
      <c r="H62" s="5">
        <f t="shared" si="31"/>
        <v>-0.21381630920104527</v>
      </c>
      <c r="I62" s="5">
        <f t="shared" si="32"/>
        <v>0.63598722609635072</v>
      </c>
      <c r="J62" s="5">
        <f t="shared" si="33"/>
        <v>-0.16074320036468162</v>
      </c>
      <c r="K62" s="5">
        <f t="shared" si="34"/>
        <v>-0.2604809436272521</v>
      </c>
      <c r="L62" s="5">
        <f t="shared" si="35"/>
        <v>1.4738647720484399</v>
      </c>
      <c r="M62" s="6">
        <f t="shared" si="36"/>
        <v>-0.7353219521372254</v>
      </c>
      <c r="N62" s="6">
        <f t="shared" si="37"/>
        <v>0.14005617935759518</v>
      </c>
      <c r="O62" s="6">
        <f t="shared" si="38"/>
        <v>-0.74101840468218927</v>
      </c>
      <c r="P62" s="6">
        <f t="shared" si="39"/>
        <v>3.7895944172539227E-2</v>
      </c>
      <c r="Q62" s="6">
        <f t="shared" si="40"/>
        <v>-1.2798679003994435</v>
      </c>
      <c r="R62" s="6">
        <f t="shared" si="41"/>
        <v>-1.5884648008466173</v>
      </c>
      <c r="S62" s="5">
        <f t="shared" si="42"/>
        <v>0.2481027743565066</v>
      </c>
      <c r="T62" s="5">
        <f t="shared" si="43"/>
        <v>0.27253507272041805</v>
      </c>
      <c r="U62" s="6">
        <f t="shared" si="44"/>
        <v>2.4052483261371633</v>
      </c>
      <c r="V62" s="6">
        <f t="shared" si="45"/>
        <v>-3.6376789302914325E-3</v>
      </c>
      <c r="W62" s="6">
        <f t="shared" si="46"/>
        <v>-1.8188394651457162E-4</v>
      </c>
      <c r="X62" s="6">
        <f t="shared" si="47"/>
        <v>0.58077026985860047</v>
      </c>
      <c r="Y62" s="6">
        <f t="shared" si="48"/>
        <v>0.56782612419533585</v>
      </c>
    </row>
    <row r="63" spans="1:25" x14ac:dyDescent="0.2">
      <c r="A63" s="6" t="str">
        <f t="shared" si="24"/>
        <v>Portugalia</v>
      </c>
      <c r="B63" s="6">
        <f t="shared" si="25"/>
        <v>0.16780476198635566</v>
      </c>
      <c r="C63" s="6">
        <f t="shared" si="26"/>
        <v>-8.9610225054833695E-2</v>
      </c>
      <c r="D63" s="5">
        <f t="shared" si="27"/>
        <v>0.13249686950571943</v>
      </c>
      <c r="E63" s="5">
        <f t="shared" si="28"/>
        <v>-0.75109253290237021</v>
      </c>
      <c r="F63" s="5">
        <f t="shared" si="29"/>
        <v>0.27149078487496542</v>
      </c>
      <c r="G63" s="5">
        <f t="shared" si="30"/>
        <v>0.24092639651652262</v>
      </c>
      <c r="H63" s="5">
        <f t="shared" si="31"/>
        <v>-0.20042888375911949</v>
      </c>
      <c r="I63" s="5">
        <f t="shared" si="32"/>
        <v>-1.4337157375405636</v>
      </c>
      <c r="J63" s="5">
        <f t="shared" si="33"/>
        <v>0.30210601486979027</v>
      </c>
      <c r="K63" s="5">
        <f t="shared" si="34"/>
        <v>-0.33238390923036532</v>
      </c>
      <c r="L63" s="5">
        <f t="shared" si="35"/>
        <v>3.8373900542815101E-2</v>
      </c>
      <c r="M63" s="6">
        <f t="shared" si="36"/>
        <v>0.72441033207253436</v>
      </c>
      <c r="N63" s="6">
        <f t="shared" si="37"/>
        <v>0.39851219601749222</v>
      </c>
      <c r="O63" s="6">
        <f t="shared" si="38"/>
        <v>-0.18446740031571485</v>
      </c>
      <c r="P63" s="6">
        <f t="shared" si="39"/>
        <v>-0.14851113256806092</v>
      </c>
      <c r="Q63" s="6">
        <f t="shared" si="40"/>
        <v>0.17541336705982211</v>
      </c>
      <c r="R63" s="6">
        <f t="shared" si="41"/>
        <v>-1.0807363256901643</v>
      </c>
      <c r="S63" s="5">
        <f t="shared" si="42"/>
        <v>-0.79244238485623242</v>
      </c>
      <c r="T63" s="5">
        <f t="shared" si="43"/>
        <v>-0.19259145138909584</v>
      </c>
      <c r="U63" s="6">
        <f t="shared" si="44"/>
        <v>-0.37880774866442651</v>
      </c>
      <c r="V63" s="6">
        <f t="shared" si="45"/>
        <v>-3.1332531085249302</v>
      </c>
      <c r="W63" s="6">
        <f t="shared" si="46"/>
        <v>-0.15666265542624652</v>
      </c>
      <c r="X63" s="6">
        <f t="shared" si="47"/>
        <v>0.42428949837886848</v>
      </c>
      <c r="Y63" s="6">
        <f t="shared" si="48"/>
        <v>0.41483297941527431</v>
      </c>
    </row>
    <row r="64" spans="1:25" x14ac:dyDescent="0.2">
      <c r="A64" s="6" t="str">
        <f t="shared" si="24"/>
        <v>Rumunia</v>
      </c>
      <c r="B64" s="6">
        <f t="shared" si="25"/>
        <v>0.40273142876725387</v>
      </c>
      <c r="C64" s="6">
        <f t="shared" si="26"/>
        <v>-2.1454078217432091</v>
      </c>
      <c r="D64" s="5">
        <f t="shared" si="27"/>
        <v>0.20534343422958184</v>
      </c>
      <c r="E64" s="5">
        <f t="shared" si="28"/>
        <v>1.3470490399129802</v>
      </c>
      <c r="F64" s="5">
        <f t="shared" si="29"/>
        <v>-5.9019735842386033E-2</v>
      </c>
      <c r="G64" s="5">
        <f t="shared" si="30"/>
        <v>-0.36508428945538346</v>
      </c>
      <c r="H64" s="5">
        <f t="shared" si="31"/>
        <v>-0.73592590143615555</v>
      </c>
      <c r="I64" s="5">
        <f t="shared" si="32"/>
        <v>-0.85993669811646845</v>
      </c>
      <c r="J64" s="5">
        <f t="shared" si="33"/>
        <v>-1.5652511638348039</v>
      </c>
      <c r="K64" s="5">
        <f t="shared" si="34"/>
        <v>0.530451678006993</v>
      </c>
      <c r="L64" s="5">
        <f t="shared" si="35"/>
        <v>1.8692694432416059</v>
      </c>
      <c r="M64" s="6">
        <f t="shared" si="36"/>
        <v>0.42737178586705998</v>
      </c>
      <c r="N64" s="6">
        <f t="shared" si="37"/>
        <v>-0.35366108323631062</v>
      </c>
      <c r="O64" s="6">
        <f t="shared" si="38"/>
        <v>-1.1175628135769986</v>
      </c>
      <c r="P64" s="6">
        <f t="shared" si="39"/>
        <v>-0.52132528604925987</v>
      </c>
      <c r="Q64" s="6">
        <f t="shared" si="40"/>
        <v>-0.87966555184814543</v>
      </c>
      <c r="R64" s="6">
        <f t="shared" si="41"/>
        <v>-0.1668250704085491</v>
      </c>
      <c r="S64" s="5">
        <f t="shared" si="42"/>
        <v>-3.9285888664154861E-2</v>
      </c>
      <c r="T64" s="5">
        <f t="shared" si="43"/>
        <v>-2.1839143827329495</v>
      </c>
      <c r="U64" s="6">
        <f t="shared" si="44"/>
        <v>0.44421846910820384</v>
      </c>
      <c r="V64" s="6">
        <f t="shared" si="45"/>
        <v>-5.7664304078110948</v>
      </c>
      <c r="W64" s="6">
        <f t="shared" si="46"/>
        <v>-0.28832152039055475</v>
      </c>
      <c r="X64" s="6">
        <f t="shared" si="47"/>
        <v>0.29263063341456025</v>
      </c>
      <c r="Y64" s="6">
        <f t="shared" si="48"/>
        <v>0.28610851315283664</v>
      </c>
    </row>
    <row r="65" spans="1:25" x14ac:dyDescent="0.2">
      <c r="A65" s="6" t="str">
        <f t="shared" si="24"/>
        <v>Słowacja</v>
      </c>
      <c r="B65" s="6">
        <f t="shared" si="25"/>
        <v>1.2249747625003975</v>
      </c>
      <c r="C65" s="6">
        <f t="shared" si="26"/>
        <v>1.704594079151521E-2</v>
      </c>
      <c r="D65" s="5">
        <f t="shared" si="27"/>
        <v>1.0294201976682757</v>
      </c>
      <c r="E65" s="5">
        <f t="shared" si="28"/>
        <v>-0.15689228278864789</v>
      </c>
      <c r="F65" s="5">
        <f t="shared" si="29"/>
        <v>0.3994303412816827</v>
      </c>
      <c r="G65" s="5">
        <f t="shared" si="30"/>
        <v>-0.10730362452703535</v>
      </c>
      <c r="H65" s="5">
        <f t="shared" si="31"/>
        <v>-0.30306581214721795</v>
      </c>
      <c r="I65" s="5">
        <f t="shared" si="32"/>
        <v>0.82041620305409568</v>
      </c>
      <c r="J65" s="5">
        <f t="shared" si="33"/>
        <v>0.54151078137037933</v>
      </c>
      <c r="K65" s="5">
        <f t="shared" si="34"/>
        <v>1.0697239200303421</v>
      </c>
      <c r="L65" s="5">
        <f t="shared" si="35"/>
        <v>1.1214388694632267</v>
      </c>
      <c r="M65" s="6">
        <f t="shared" si="36"/>
        <v>-0.67591424289613056</v>
      </c>
      <c r="N65" s="6">
        <f t="shared" si="37"/>
        <v>-0.18798414947996647</v>
      </c>
      <c r="O65" s="6">
        <f t="shared" si="38"/>
        <v>0.36657319806693306</v>
      </c>
      <c r="P65" s="6">
        <f t="shared" si="39"/>
        <v>-1.2669535930116584</v>
      </c>
      <c r="Q65" s="6">
        <f t="shared" si="40"/>
        <v>-0.44308117161036575</v>
      </c>
      <c r="R65" s="6">
        <f t="shared" si="41"/>
        <v>-6.5279375377258447E-2</v>
      </c>
      <c r="S65" s="5">
        <f t="shared" si="42"/>
        <v>-0.19784515102038155</v>
      </c>
      <c r="T65" s="5">
        <f t="shared" si="43"/>
        <v>0.82487282010046481</v>
      </c>
      <c r="U65" s="6">
        <f t="shared" si="44"/>
        <v>8.654062641062648E-3</v>
      </c>
      <c r="V65" s="6">
        <f t="shared" si="45"/>
        <v>4.0197416941097135</v>
      </c>
      <c r="W65" s="6">
        <f t="shared" si="46"/>
        <v>0.20098708470548568</v>
      </c>
      <c r="X65" s="6">
        <f t="shared" si="47"/>
        <v>0.78193923851060065</v>
      </c>
      <c r="Y65" s="6">
        <f t="shared" si="48"/>
        <v>0.76451146038833595</v>
      </c>
    </row>
    <row r="66" spans="1:25" x14ac:dyDescent="0.2">
      <c r="A66" s="6" t="str">
        <f t="shared" si="24"/>
        <v>Słowenia</v>
      </c>
      <c r="B66" s="6">
        <f t="shared" si="25"/>
        <v>2.1646814296239905</v>
      </c>
      <c r="C66" s="6">
        <f t="shared" si="26"/>
        <v>0.9609530085317024</v>
      </c>
      <c r="D66" s="5">
        <f t="shared" si="27"/>
        <v>0.99754982560158589</v>
      </c>
      <c r="E66" s="5">
        <f t="shared" si="28"/>
        <v>0.27748858970828022</v>
      </c>
      <c r="F66" s="5">
        <f t="shared" si="29"/>
        <v>-0.20828255165022305</v>
      </c>
      <c r="G66" s="5">
        <f t="shared" si="30"/>
        <v>0.5360174208423949</v>
      </c>
      <c r="H66" s="5">
        <f t="shared" si="31"/>
        <v>-0.37446541450415616</v>
      </c>
      <c r="I66" s="5">
        <f t="shared" si="32"/>
        <v>0.55401879189290848</v>
      </c>
      <c r="J66" s="5">
        <f t="shared" si="33"/>
        <v>0.62131237020390895</v>
      </c>
      <c r="K66" s="5">
        <f t="shared" si="34"/>
        <v>0.20688833279298369</v>
      </c>
      <c r="L66" s="5">
        <f t="shared" si="35"/>
        <v>0.10713993031553964</v>
      </c>
      <c r="M66" s="6">
        <f t="shared" si="36"/>
        <v>0.11335960844984429</v>
      </c>
      <c r="N66" s="6">
        <f t="shared" si="37"/>
        <v>-0.72146387617539476</v>
      </c>
      <c r="O66" s="6">
        <f t="shared" si="38"/>
        <v>0.25085467240657683</v>
      </c>
      <c r="P66" s="6">
        <f t="shared" si="39"/>
        <v>1.6868816230316899</v>
      </c>
      <c r="Q66" s="6">
        <f t="shared" si="40"/>
        <v>0.39370555717871192</v>
      </c>
      <c r="R66" s="6">
        <f t="shared" si="41"/>
        <v>0.95017757493564736</v>
      </c>
      <c r="S66" s="5">
        <f t="shared" si="42"/>
        <v>0.4958516217881111</v>
      </c>
      <c r="T66" s="5">
        <f t="shared" si="43"/>
        <v>0.78126720846519837</v>
      </c>
      <c r="U66" s="6">
        <f t="shared" si="44"/>
        <v>-0.95705945692214101</v>
      </c>
      <c r="V66" s="6">
        <f t="shared" si="45"/>
        <v>8.8368762665171605</v>
      </c>
      <c r="W66" s="6">
        <f t="shared" si="46"/>
        <v>0.44184381332585804</v>
      </c>
      <c r="X66" s="6">
        <f t="shared" si="47"/>
        <v>1.022795967130973</v>
      </c>
      <c r="Y66" s="6">
        <f t="shared" si="48"/>
        <v>1</v>
      </c>
    </row>
    <row r="67" spans="1:25" x14ac:dyDescent="0.2">
      <c r="A67" s="6" t="str">
        <f t="shared" si="24"/>
        <v>Szwecja</v>
      </c>
      <c r="B67" s="6">
        <f t="shared" si="25"/>
        <v>-0.77190190513723711</v>
      </c>
      <c r="C67" s="6">
        <f t="shared" si="26"/>
        <v>-0.79887372793305411</v>
      </c>
      <c r="D67" s="5">
        <f t="shared" si="27"/>
        <v>0.27818999895344432</v>
      </c>
      <c r="E67" s="5">
        <f t="shared" si="28"/>
        <v>0.94954956225069709</v>
      </c>
      <c r="F67" s="5">
        <f t="shared" si="29"/>
        <v>1.2416990876259031</v>
      </c>
      <c r="G67" s="5">
        <f t="shared" si="30"/>
        <v>0.75309587551889867</v>
      </c>
      <c r="H67" s="5">
        <f t="shared" si="31"/>
        <v>0.52695456525218798</v>
      </c>
      <c r="I67" s="5">
        <f t="shared" si="32"/>
        <v>-0.20418922448893148</v>
      </c>
      <c r="J67" s="5">
        <f t="shared" si="33"/>
        <v>-0.95875908869997839</v>
      </c>
      <c r="K67" s="5">
        <f t="shared" si="34"/>
        <v>0.20688833279298369</v>
      </c>
      <c r="L67" s="5">
        <f t="shared" si="35"/>
        <v>0.30484226591212271</v>
      </c>
      <c r="M67" s="6">
        <f t="shared" si="36"/>
        <v>2.8715746803578206</v>
      </c>
      <c r="N67" s="6">
        <f t="shared" si="37"/>
        <v>-0.64193894797234963</v>
      </c>
      <c r="O67" s="6">
        <f t="shared" si="38"/>
        <v>1.9370389034574795</v>
      </c>
      <c r="P67" s="6">
        <f t="shared" si="39"/>
        <v>-0.67905435098361333</v>
      </c>
      <c r="Q67" s="6">
        <f t="shared" si="40"/>
        <v>1.3396383810272345</v>
      </c>
      <c r="R67" s="6">
        <f t="shared" si="41"/>
        <v>-0.67455354556500202</v>
      </c>
      <c r="S67" s="5">
        <f t="shared" si="42"/>
        <v>0.12918332758933648</v>
      </c>
      <c r="T67" s="5">
        <f t="shared" si="43"/>
        <v>0.79580241234362037</v>
      </c>
      <c r="U67" s="6">
        <f t="shared" si="44"/>
        <v>-0.57129098026200131</v>
      </c>
      <c r="V67" s="6">
        <f t="shared" si="45"/>
        <v>6.0338956220395614</v>
      </c>
      <c r="W67" s="6">
        <f t="shared" si="46"/>
        <v>0.30169478110197806</v>
      </c>
      <c r="X67" s="6">
        <f t="shared" si="47"/>
        <v>0.88264693490709312</v>
      </c>
      <c r="Y67" s="6">
        <f t="shared" si="48"/>
        <v>0.86297459441787838</v>
      </c>
    </row>
    <row r="68" spans="1:25" x14ac:dyDescent="0.2">
      <c r="A68" s="6" t="str">
        <f t="shared" si="24"/>
        <v>Węgry</v>
      </c>
      <c r="B68" s="6">
        <f t="shared" si="25"/>
        <v>0.16780476198635566</v>
      </c>
      <c r="C68" s="6">
        <f t="shared" si="26"/>
        <v>-0.14027190383184956</v>
      </c>
      <c r="D68" s="5">
        <f t="shared" si="27"/>
        <v>-2.1576170090007061</v>
      </c>
      <c r="E68" s="5">
        <f t="shared" si="28"/>
        <v>-1.7562568968878575E-2</v>
      </c>
      <c r="F68" s="5">
        <f t="shared" si="29"/>
        <v>0.68729434319679605</v>
      </c>
      <c r="G68" s="5">
        <f t="shared" si="30"/>
        <v>0.70131361914294099</v>
      </c>
      <c r="H68" s="5">
        <f t="shared" si="31"/>
        <v>-0.27539846623390418</v>
      </c>
      <c r="I68" s="5">
        <f t="shared" si="32"/>
        <v>0.79992409450323521</v>
      </c>
      <c r="J68" s="5">
        <f t="shared" si="33"/>
        <v>0.66919332350402683</v>
      </c>
      <c r="K68" s="5">
        <f t="shared" si="34"/>
        <v>0.530451678006993</v>
      </c>
      <c r="L68" s="5">
        <f t="shared" si="35"/>
        <v>0.85497050409391895</v>
      </c>
      <c r="M68" s="6">
        <f t="shared" si="36"/>
        <v>-0.48920429956697531</v>
      </c>
      <c r="N68" s="6">
        <f t="shared" si="37"/>
        <v>0.65862498201495268</v>
      </c>
      <c r="O68" s="6">
        <f t="shared" si="38"/>
        <v>-0.78510165255280118</v>
      </c>
      <c r="P68" s="6">
        <f t="shared" si="39"/>
        <v>9.5251967785030839E-2</v>
      </c>
      <c r="Q68" s="6">
        <f t="shared" si="40"/>
        <v>-1.0979577419670352</v>
      </c>
      <c r="R68" s="6">
        <f t="shared" si="41"/>
        <v>-0.1668250704085491</v>
      </c>
      <c r="S68" s="5">
        <f t="shared" si="42"/>
        <v>0.72378056142518721</v>
      </c>
      <c r="T68" s="5">
        <f t="shared" si="43"/>
        <v>-0.36701389793016326</v>
      </c>
      <c r="U68" s="6">
        <f t="shared" si="44"/>
        <v>9.5612569572335986E-3</v>
      </c>
      <c r="V68" s="6">
        <f t="shared" si="45"/>
        <v>0.40121848215580808</v>
      </c>
      <c r="W68" s="6">
        <f t="shared" si="46"/>
        <v>2.0060924107790402E-2</v>
      </c>
      <c r="X68" s="6">
        <f t="shared" si="47"/>
        <v>0.60101307791290537</v>
      </c>
      <c r="Y68" s="6">
        <f t="shared" si="48"/>
        <v>0.58761776270862365</v>
      </c>
    </row>
    <row r="69" spans="1:25" x14ac:dyDescent="0.2">
      <c r="A69" s="6" t="str">
        <f t="shared" si="24"/>
        <v>Wielka Brytania</v>
      </c>
      <c r="B69" s="6">
        <f t="shared" si="25"/>
        <v>-1.2417552386990334</v>
      </c>
      <c r="C69" s="6">
        <f t="shared" si="26"/>
        <v>0.84896403439303636</v>
      </c>
      <c r="D69" s="5">
        <f t="shared" si="27"/>
        <v>-2.5770964566957766E-2</v>
      </c>
      <c r="E69" s="5">
        <f t="shared" si="28"/>
        <v>0.81431778119033282</v>
      </c>
      <c r="F69" s="5">
        <f t="shared" si="29"/>
        <v>0.25016752547384563</v>
      </c>
      <c r="G69" s="5">
        <f t="shared" si="30"/>
        <v>0.36845998863896873</v>
      </c>
      <c r="H69" s="5">
        <f t="shared" si="31"/>
        <v>1.2311331434974901</v>
      </c>
      <c r="I69" s="5">
        <f t="shared" si="32"/>
        <v>-0.18369711593807067</v>
      </c>
      <c r="J69" s="5">
        <f t="shared" si="33"/>
        <v>1.2916457164055584</v>
      </c>
      <c r="K69" s="5">
        <f t="shared" si="34"/>
        <v>0.37357248032747337</v>
      </c>
      <c r="L69" s="5">
        <f t="shared" si="35"/>
        <v>-3.8987882951500005E-2</v>
      </c>
      <c r="M69" s="6">
        <f t="shared" si="36"/>
        <v>-0.90505826425463931</v>
      </c>
      <c r="N69" s="6">
        <f t="shared" si="37"/>
        <v>1.0910417791190112</v>
      </c>
      <c r="O69" s="6">
        <f t="shared" si="38"/>
        <v>-0.90633058419698365</v>
      </c>
      <c r="P69" s="6">
        <f t="shared" si="39"/>
        <v>-0.37793522701802928</v>
      </c>
      <c r="Q69" s="6">
        <f t="shared" si="40"/>
        <v>0.79390790573001002</v>
      </c>
      <c r="R69" s="6">
        <f t="shared" si="41"/>
        <v>-0.67455354556500202</v>
      </c>
      <c r="S69" s="5">
        <f t="shared" si="42"/>
        <v>0.71387060752792297</v>
      </c>
      <c r="T69" s="5">
        <f t="shared" si="43"/>
        <v>0.22892946108515105</v>
      </c>
      <c r="U69" s="6">
        <f t="shared" si="44"/>
        <v>1.4618131534873837</v>
      </c>
      <c r="V69" s="6">
        <f t="shared" si="45"/>
        <v>5.1137347536859679</v>
      </c>
      <c r="W69" s="6">
        <f t="shared" si="46"/>
        <v>0.25568673768429839</v>
      </c>
      <c r="X69" s="6">
        <f t="shared" si="47"/>
        <v>0.83663889148941339</v>
      </c>
      <c r="Y69" s="6">
        <f t="shared" si="48"/>
        <v>0.81799197335149298</v>
      </c>
    </row>
    <row r="70" spans="1:25" x14ac:dyDescent="0.2">
      <c r="A70" s="6" t="str">
        <f t="shared" si="24"/>
        <v>Włochy</v>
      </c>
      <c r="B70" s="6">
        <f t="shared" si="25"/>
        <v>-6.7121904794542525E-2</v>
      </c>
      <c r="C70" s="6">
        <f t="shared" si="26"/>
        <v>1.2782551019245905</v>
      </c>
      <c r="D70" s="5">
        <f t="shared" si="27"/>
        <v>0.12794395921047802</v>
      </c>
      <c r="E70" s="5">
        <f t="shared" si="28"/>
        <v>-0.91500984327856949</v>
      </c>
      <c r="F70" s="5">
        <f t="shared" si="29"/>
        <v>0.17553611756992865</v>
      </c>
      <c r="G70" s="5">
        <f t="shared" si="30"/>
        <v>0.6479484990349671</v>
      </c>
      <c r="H70" s="5">
        <f t="shared" si="31"/>
        <v>0.88841505218418704</v>
      </c>
      <c r="I70" s="5">
        <f t="shared" si="32"/>
        <v>-1.9760247531186239E-2</v>
      </c>
      <c r="J70" s="5">
        <f t="shared" si="33"/>
        <v>1.3235663519389702</v>
      </c>
      <c r="K70" s="5">
        <f t="shared" si="34"/>
        <v>0.40102633992138936</v>
      </c>
      <c r="L70" s="5">
        <f t="shared" si="35"/>
        <v>-0.15932843505376795</v>
      </c>
      <c r="M70" s="6">
        <f t="shared" si="36"/>
        <v>-0.21762620017911308</v>
      </c>
      <c r="N70" s="6">
        <f t="shared" si="37"/>
        <v>0.9485596160885551</v>
      </c>
      <c r="O70" s="6">
        <f t="shared" si="38"/>
        <v>1.1453772437810754</v>
      </c>
      <c r="P70" s="6">
        <f t="shared" si="39"/>
        <v>1.1563384046161369</v>
      </c>
      <c r="Q70" s="6">
        <f t="shared" si="40"/>
        <v>0.68476181067056507</v>
      </c>
      <c r="R70" s="6">
        <f t="shared" si="41"/>
        <v>-6.5279375377258447E-2</v>
      </c>
      <c r="S70" s="5">
        <f t="shared" si="42"/>
        <v>-1.7437979589935935</v>
      </c>
      <c r="T70" s="5">
        <f t="shared" si="43"/>
        <v>-0.90481644143178808</v>
      </c>
      <c r="U70" s="6">
        <f t="shared" si="44"/>
        <v>1.0588285114713342E-2</v>
      </c>
      <c r="V70" s="6">
        <f t="shared" si="45"/>
        <v>4.6955763754157367</v>
      </c>
      <c r="W70" s="6">
        <f t="shared" si="46"/>
        <v>0.23477881877078682</v>
      </c>
      <c r="X70" s="6">
        <f t="shared" si="47"/>
        <v>0.81573097257590188</v>
      </c>
      <c r="Y70" s="6">
        <f t="shared" si="48"/>
        <v>0.79755004789869721</v>
      </c>
    </row>
    <row r="72" spans="1:25" x14ac:dyDescent="0.2">
      <c r="V72" s="6" t="s">
        <v>55</v>
      </c>
      <c r="W72" s="6">
        <f>MIN(W43:W70)</f>
        <v>-0.580952153805115</v>
      </c>
    </row>
    <row r="73" spans="1:25" x14ac:dyDescent="0.2">
      <c r="W73" s="6" t="s">
        <v>57</v>
      </c>
      <c r="X73" s="6">
        <f>MAX(X43:X70)</f>
        <v>1.022795967130973</v>
      </c>
    </row>
    <row r="76" spans="1:25" x14ac:dyDescent="0.2">
      <c r="A76" s="6" t="s">
        <v>62</v>
      </c>
      <c r="B76" s="6" t="s">
        <v>58</v>
      </c>
    </row>
    <row r="77" spans="1:25" x14ac:dyDescent="0.2">
      <c r="A77" s="6" t="str">
        <f t="shared" ref="A77:A104" si="49">A43</f>
        <v>Austria</v>
      </c>
      <c r="B77" s="6">
        <f>Y43</f>
        <v>0.73896820052851631</v>
      </c>
    </row>
    <row r="78" spans="1:25" x14ac:dyDescent="0.2">
      <c r="A78" s="6" t="str">
        <f t="shared" si="49"/>
        <v>Belgia</v>
      </c>
      <c r="B78" s="6">
        <f t="shared" ref="B78:B104" si="50">Y44</f>
        <v>0.48551000451688076</v>
      </c>
    </row>
    <row r="79" spans="1:25" x14ac:dyDescent="0.2">
      <c r="A79" s="6" t="str">
        <f t="shared" si="49"/>
        <v>Bułgaria</v>
      </c>
      <c r="B79" s="6">
        <f t="shared" si="50"/>
        <v>0.23499633835863376</v>
      </c>
    </row>
    <row r="80" spans="1:25" x14ac:dyDescent="0.2">
      <c r="A80" s="6" t="str">
        <f t="shared" si="49"/>
        <v>Chorwacja</v>
      </c>
      <c r="B80" s="6">
        <f t="shared" si="50"/>
        <v>0.64698498163155771</v>
      </c>
    </row>
    <row r="81" spans="1:2" x14ac:dyDescent="0.2">
      <c r="A81" s="6" t="str">
        <f t="shared" si="49"/>
        <v>Cypr</v>
      </c>
      <c r="B81" s="6">
        <f t="shared" si="50"/>
        <v>0.21729031859595188</v>
      </c>
    </row>
    <row r="82" spans="1:2" x14ac:dyDescent="0.2">
      <c r="A82" s="6" t="str">
        <f t="shared" si="49"/>
        <v>Czechy</v>
      </c>
      <c r="B82" s="6">
        <f t="shared" si="50"/>
        <v>0.93608354456084053</v>
      </c>
    </row>
    <row r="83" spans="1:2" x14ac:dyDescent="0.2">
      <c r="A83" s="6" t="str">
        <f t="shared" si="49"/>
        <v>Dania</v>
      </c>
      <c r="B83" s="6">
        <f t="shared" si="50"/>
        <v>0.5861071903194075</v>
      </c>
    </row>
    <row r="84" spans="1:2" x14ac:dyDescent="0.2">
      <c r="A84" s="6" t="str">
        <f t="shared" si="49"/>
        <v>Estonia</v>
      </c>
      <c r="B84" s="6">
        <f t="shared" si="50"/>
        <v>0.41900374135859247</v>
      </c>
    </row>
    <row r="85" spans="1:2" x14ac:dyDescent="0.2">
      <c r="A85" s="6" t="str">
        <f t="shared" si="49"/>
        <v>Finlandia</v>
      </c>
      <c r="B85" s="6">
        <f t="shared" si="50"/>
        <v>0.74538457982162976</v>
      </c>
    </row>
    <row r="86" spans="1:2" x14ac:dyDescent="0.2">
      <c r="A86" s="6" t="str">
        <f t="shared" si="49"/>
        <v>Francja</v>
      </c>
      <c r="B86" s="6">
        <f t="shared" si="50"/>
        <v>0.76469921399827956</v>
      </c>
    </row>
    <row r="87" spans="1:2" x14ac:dyDescent="0.2">
      <c r="A87" s="6" t="str">
        <f t="shared" si="49"/>
        <v>Grecja</v>
      </c>
      <c r="B87" s="6">
        <f t="shared" si="50"/>
        <v>0.31548119833946636</v>
      </c>
    </row>
    <row r="88" spans="1:2" x14ac:dyDescent="0.2">
      <c r="A88" s="6" t="str">
        <f t="shared" si="49"/>
        <v>Hiszpania</v>
      </c>
      <c r="B88" s="6">
        <f t="shared" si="50"/>
        <v>0.80198277457444911</v>
      </c>
    </row>
    <row r="89" spans="1:2" x14ac:dyDescent="0.2">
      <c r="A89" s="6" t="str">
        <f t="shared" si="49"/>
        <v>Holandia</v>
      </c>
      <c r="B89" s="6">
        <f t="shared" si="50"/>
        <v>0.63934244938266849</v>
      </c>
    </row>
    <row r="90" spans="1:2" x14ac:dyDescent="0.2">
      <c r="A90" s="6" t="str">
        <f t="shared" si="49"/>
        <v>Irlandia</v>
      </c>
      <c r="B90" s="6">
        <f t="shared" si="50"/>
        <v>0.39191783883201492</v>
      </c>
    </row>
    <row r="91" spans="1:2" x14ac:dyDescent="0.2">
      <c r="A91" s="6" t="str">
        <f t="shared" si="49"/>
        <v>Litwa</v>
      </c>
      <c r="B91" s="6">
        <f t="shared" si="50"/>
        <v>0.2779626002484436</v>
      </c>
    </row>
    <row r="92" spans="1:2" x14ac:dyDescent="0.2">
      <c r="A92" s="6" t="str">
        <f t="shared" si="49"/>
        <v>Luksemburg</v>
      </c>
      <c r="B92" s="6">
        <f t="shared" si="50"/>
        <v>0.33890468464090345</v>
      </c>
    </row>
    <row r="93" spans="1:2" x14ac:dyDescent="0.2">
      <c r="A93" s="6" t="str">
        <f t="shared" si="49"/>
        <v>Łotwa</v>
      </c>
      <c r="B93" s="6">
        <f t="shared" si="50"/>
        <v>0.65516420972858314</v>
      </c>
    </row>
    <row r="94" spans="1:2" x14ac:dyDescent="0.2">
      <c r="A94" s="6" t="str">
        <f t="shared" si="49"/>
        <v>Malta</v>
      </c>
      <c r="B94" s="6">
        <f t="shared" si="50"/>
        <v>0</v>
      </c>
    </row>
    <row r="95" spans="1:2" x14ac:dyDescent="0.2">
      <c r="A95" s="6" t="str">
        <f t="shared" si="49"/>
        <v>Niemcy</v>
      </c>
      <c r="B95" s="6">
        <f t="shared" si="50"/>
        <v>0.60891339632796437</v>
      </c>
    </row>
    <row r="96" spans="1:2" x14ac:dyDescent="0.2">
      <c r="A96" s="6" t="str">
        <f t="shared" si="49"/>
        <v>Polska</v>
      </c>
      <c r="B96" s="6">
        <f t="shared" si="50"/>
        <v>0.56782612419533585</v>
      </c>
    </row>
    <row r="97" spans="1:2" x14ac:dyDescent="0.2">
      <c r="A97" s="6" t="str">
        <f t="shared" si="49"/>
        <v>Portugalia</v>
      </c>
      <c r="B97" s="6">
        <f t="shared" si="50"/>
        <v>0.41483297941527431</v>
      </c>
    </row>
    <row r="98" spans="1:2" x14ac:dyDescent="0.2">
      <c r="A98" s="6" t="str">
        <f t="shared" si="49"/>
        <v>Rumunia</v>
      </c>
      <c r="B98" s="6">
        <f t="shared" si="50"/>
        <v>0.28610851315283664</v>
      </c>
    </row>
    <row r="99" spans="1:2" x14ac:dyDescent="0.2">
      <c r="A99" s="6" t="str">
        <f t="shared" si="49"/>
        <v>Słowacja</v>
      </c>
      <c r="B99" s="6">
        <f t="shared" si="50"/>
        <v>0.76451146038833595</v>
      </c>
    </row>
    <row r="100" spans="1:2" x14ac:dyDescent="0.2">
      <c r="A100" s="6" t="str">
        <f t="shared" si="49"/>
        <v>Słowenia</v>
      </c>
      <c r="B100" s="6">
        <f t="shared" si="50"/>
        <v>1</v>
      </c>
    </row>
    <row r="101" spans="1:2" x14ac:dyDescent="0.2">
      <c r="A101" s="6" t="str">
        <f t="shared" si="49"/>
        <v>Szwecja</v>
      </c>
      <c r="B101" s="6">
        <f t="shared" si="50"/>
        <v>0.86297459441787838</v>
      </c>
    </row>
    <row r="102" spans="1:2" x14ac:dyDescent="0.2">
      <c r="A102" s="6" t="str">
        <f t="shared" si="49"/>
        <v>Węgry</v>
      </c>
      <c r="B102" s="6">
        <f t="shared" si="50"/>
        <v>0.58761776270862365</v>
      </c>
    </row>
    <row r="103" spans="1:2" x14ac:dyDescent="0.2">
      <c r="A103" s="6" t="str">
        <f t="shared" si="49"/>
        <v>Wielka Brytania</v>
      </c>
      <c r="B103" s="6">
        <f t="shared" si="50"/>
        <v>0.81799197335149298</v>
      </c>
    </row>
    <row r="104" spans="1:2" x14ac:dyDescent="0.2">
      <c r="A104" s="6" t="str">
        <f t="shared" si="49"/>
        <v>Włochy</v>
      </c>
      <c r="B104" s="6">
        <f t="shared" si="50"/>
        <v>0.79755004789869721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3"/>
  <sheetViews>
    <sheetView zoomScaleNormal="100" workbookViewId="0">
      <pane xSplit="1" ySplit="2" topLeftCell="H31" activePane="bottomRight" state="frozen"/>
      <selection pane="topRight" activeCell="B1" sqref="B1"/>
      <selection pane="bottomLeft" activeCell="A3" sqref="A3"/>
      <selection pane="bottomRight" activeCell="W44" sqref="W44"/>
    </sheetView>
  </sheetViews>
  <sheetFormatPr defaultRowHeight="12.75" x14ac:dyDescent="0.2"/>
  <cols>
    <col min="1" max="1" width="19" style="6" customWidth="1"/>
    <col min="2" max="3" width="9.140625" style="6"/>
    <col min="4" max="12" width="9.140625" style="5"/>
    <col min="13" max="18" width="9.140625" style="6"/>
    <col min="19" max="20" width="9.140625" style="5"/>
    <col min="21" max="16384" width="9.140625" style="6"/>
  </cols>
  <sheetData>
    <row r="1" spans="1:21" x14ac:dyDescent="0.2">
      <c r="B1" s="6" t="e">
        <f>'ranking-standaryzacja'!B1</f>
        <v>#REF!</v>
      </c>
      <c r="C1" s="6" t="e">
        <f>'ranking-standaryzacja'!C1</f>
        <v>#REF!</v>
      </c>
      <c r="D1" s="5" t="e">
        <f>'ranking-standaryzacja'!D1</f>
        <v>#REF!</v>
      </c>
      <c r="E1" s="5" t="e">
        <f>'ranking-standaryzacja'!E1</f>
        <v>#REF!</v>
      </c>
      <c r="F1" s="5" t="e">
        <f>'ranking-standaryzacja'!F1</f>
        <v>#REF!</v>
      </c>
      <c r="G1" s="5" t="e">
        <f>'ranking-standaryzacja'!G1</f>
        <v>#REF!</v>
      </c>
      <c r="H1" s="5" t="e">
        <f>'ranking-standaryzacja'!H1</f>
        <v>#REF!</v>
      </c>
      <c r="I1" s="5" t="e">
        <f>'ranking-standaryzacja'!I1</f>
        <v>#REF!</v>
      </c>
      <c r="J1" s="5" t="e">
        <f>'ranking-standaryzacja'!J1</f>
        <v>#REF!</v>
      </c>
      <c r="K1" s="5" t="e">
        <f>'ranking-standaryzacja'!K1</f>
        <v>#REF!</v>
      </c>
      <c r="L1" s="5" t="e">
        <f>'ranking-standaryzacja'!L1</f>
        <v>#REF!</v>
      </c>
      <c r="M1" s="6" t="e">
        <f>'ranking-standaryzacja'!M1</f>
        <v>#REF!</v>
      </c>
      <c r="N1" s="6" t="e">
        <f>'ranking-standaryzacja'!N1</f>
        <v>#REF!</v>
      </c>
      <c r="O1" s="6" t="e">
        <f>'ranking-standaryzacja'!O1</f>
        <v>#REF!</v>
      </c>
      <c r="P1" s="6" t="e">
        <f>'ranking-standaryzacja'!P1</f>
        <v>#REF!</v>
      </c>
      <c r="Q1" s="6" t="e">
        <f>'ranking-standaryzacja'!Q1</f>
        <v>#REF!</v>
      </c>
      <c r="R1" s="6" t="e">
        <f>'ranking-standaryzacja'!R1</f>
        <v>#REF!</v>
      </c>
      <c r="S1" s="5" t="e">
        <f>'ranking-standaryzacja'!S1</f>
        <v>#REF!</v>
      </c>
      <c r="T1" s="5" t="e">
        <f>'ranking-standaryzacja'!T1</f>
        <v>#REF!</v>
      </c>
      <c r="U1" s="6" t="e">
        <f>'ranking-standaryzacja'!U1</f>
        <v>#REF!</v>
      </c>
    </row>
    <row r="2" spans="1:21" x14ac:dyDescent="0.2">
      <c r="B2" s="6" t="str">
        <f>'ranking-standaryzacja'!B2</f>
        <v>Chroniony obszar lądowy (% powierzchni państwa)</v>
      </c>
      <c r="C2" s="6" t="str">
        <f>'ranking-standaryzacja'!C2</f>
        <v>Indeks wydajnosci zasobów (rok 2000=100)</v>
      </c>
      <c r="D2" s="5" t="str">
        <f>'ranking-standaryzacja'!D2</f>
        <v>Połowy w regionach rybackich (tys.ton)</v>
      </c>
      <c r="E2" s="5" t="str">
        <f>'ranking-standaryzacja'!E2</f>
        <v>Zależność energetyczna (%)</v>
      </c>
      <c r="F2" s="5" t="str">
        <f>'ranking-standaryzacja'!F2</f>
        <v>Indeks emisji gazów cieplarnianych (rok 2000=100)</v>
      </c>
      <c r="G2" s="5" t="str">
        <f>'ranking-standaryzacja'!G2</f>
        <v>Emisja tlenków siarki (kg/osoba)</v>
      </c>
      <c r="H2" s="5" t="str">
        <f>'ranking-standaryzacja'!H2</f>
        <v>Emisja cząstek stałych (kg/osoba)</v>
      </c>
      <c r="I2" s="5" t="str">
        <f>'ranking-standaryzacja'!I2</f>
        <v>Zanieczyszczenie hałasem (% ludności)</v>
      </c>
      <c r="J2" s="5" t="str">
        <f>'ranking-standaryzacja'!J2</f>
        <v>Konsumpcja surowców (ton/osoba)</v>
      </c>
      <c r="K2" s="5" t="str">
        <f>'ranking-standaryzacja'!K2</f>
        <v>Zużycie nawozów (kg/ha)</v>
      </c>
      <c r="L2" s="5" t="str">
        <f>'ranking-standaryzacja'!L2</f>
        <v>Odpady komunalne (kg/osoba)</v>
      </c>
      <c r="M2" s="12" t="str">
        <f>'ranking-standaryzacja'!M2</f>
        <v>Odnawialna energia elektryczna (%konsumpcji prądu)</v>
      </c>
      <c r="N2" s="12" t="str">
        <f>'ranking-standaryzacja'!N2</f>
        <v>Krajowa konsumpcja biomasy (100 tys. ton ekwiwalentu oleju)</v>
      </c>
      <c r="O2" s="12"/>
      <c r="P2" s="12"/>
      <c r="Q2" s="12" t="str">
        <f>'ranking-standaryzacja'!O2</f>
        <v>Uprawy ekologiczne (% użytków rolnych)</v>
      </c>
      <c r="R2" s="12" t="str">
        <f>'ranking-standaryzacja'!P2</f>
        <v>Dochody z podatków środoiwskowych (% PKB)</v>
      </c>
      <c r="S2" s="5" t="str">
        <f>'ranking-standaryzacja'!Q2</f>
        <v>Indeks eko-innowacyjnosci (śr krajów UE=100)</v>
      </c>
      <c r="T2" s="5" t="str">
        <f>'ranking-standaryzacja'!R2</f>
        <v>Wydatki publiczne na badania i rozwój dotyczące środowiska (% PKB)</v>
      </c>
      <c r="U2" s="12"/>
    </row>
    <row r="3" spans="1:21" x14ac:dyDescent="0.2">
      <c r="A3" s="6" t="str">
        <f>'ranking-standaryzacja'!A3</f>
        <v>Austria</v>
      </c>
      <c r="B3" s="6">
        <f>'ranking-standaryzacja'!B3</f>
        <v>15</v>
      </c>
      <c r="C3" s="6">
        <f>'ranking-standaryzacja'!C3</f>
        <v>130.30000000000001</v>
      </c>
      <c r="D3" s="5">
        <f>'ranking-standaryzacja'!D3</f>
        <v>368</v>
      </c>
      <c r="E3" s="5">
        <f>'ranking-standaryzacja'!E3</f>
        <v>62.4</v>
      </c>
      <c r="F3" s="5">
        <f>'ranking-standaryzacja'!F3</f>
        <v>84.2</v>
      </c>
      <c r="G3" s="5">
        <f>'ranking-standaryzacja'!G3</f>
        <v>1.9</v>
      </c>
      <c r="H3" s="5">
        <f>'ranking-standaryzacja'!H3</f>
        <v>3.875</v>
      </c>
      <c r="I3" s="5">
        <f>'ranking-standaryzacja'!I3</f>
        <v>17.3</v>
      </c>
      <c r="J3" s="5">
        <f>'ranking-standaryzacja'!J3</f>
        <v>20.399999999999999</v>
      </c>
      <c r="K3" s="5">
        <f>'ranking-standaryzacja'!K3</f>
        <v>1.4</v>
      </c>
      <c r="L3" s="5">
        <f>'ranking-standaryzacja'!L3</f>
        <v>564</v>
      </c>
      <c r="M3" s="6">
        <f>'ranking-standaryzacja'!M3</f>
        <v>33.5</v>
      </c>
      <c r="N3" s="6">
        <f>'ranking-standaryzacja'!N3</f>
        <v>31.3</v>
      </c>
      <c r="O3" s="6">
        <f>'ranking-standaryzacja'!O3</f>
        <v>21.25</v>
      </c>
      <c r="P3" s="6">
        <f>'ranking-standaryzacja'!P3</f>
        <v>2.37</v>
      </c>
      <c r="Q3" s="6">
        <f>'ranking-standaryzacja'!Q3</f>
        <v>109</v>
      </c>
      <c r="R3" s="6">
        <f>'ranking-standaryzacja'!R3</f>
        <v>0.14000000000000001</v>
      </c>
      <c r="S3" s="5">
        <f>'ranking-standaryzacja'!S3</f>
        <v>11.2</v>
      </c>
      <c r="T3" s="5">
        <f>'ranking-standaryzacja'!T3</f>
        <v>18</v>
      </c>
      <c r="U3" s="6">
        <f>'ranking-standaryzacja'!U3</f>
        <v>143.83472233911974</v>
      </c>
    </row>
    <row r="4" spans="1:21" x14ac:dyDescent="0.2">
      <c r="A4" s="6" t="str">
        <f>'ranking-standaryzacja'!A4</f>
        <v>Belgia</v>
      </c>
      <c r="B4" s="6">
        <f>'ranking-standaryzacja'!B4</f>
        <v>13</v>
      </c>
      <c r="C4" s="6">
        <f>'ranking-standaryzacja'!C4</f>
        <v>135.4</v>
      </c>
      <c r="D4" s="5">
        <f>'ranking-standaryzacja'!D4</f>
        <v>231.76190476190476</v>
      </c>
      <c r="E4" s="5">
        <f>'ranking-standaryzacja'!E4</f>
        <v>76</v>
      </c>
      <c r="F4" s="5">
        <f>'ranking-standaryzacja'!F4</f>
        <v>83.6</v>
      </c>
      <c r="G4" s="5">
        <f>'ranking-standaryzacja'!G4</f>
        <v>6.6299999999999981</v>
      </c>
      <c r="H4" s="5">
        <f>'ranking-standaryzacja'!H4</f>
        <v>3.8599999999999994</v>
      </c>
      <c r="I4" s="5">
        <f>'ranking-standaryzacja'!I4</f>
        <v>15.6</v>
      </c>
      <c r="J4" s="5">
        <f>'ranking-standaryzacja'!J4</f>
        <v>12.5</v>
      </c>
      <c r="K4" s="5">
        <f>'ranking-standaryzacja'!K4</f>
        <v>5.7</v>
      </c>
      <c r="L4" s="5">
        <f>'ranking-standaryzacja'!L4</f>
        <v>420</v>
      </c>
      <c r="M4" s="6">
        <f>'ranking-standaryzacja'!M4</f>
        <v>8.6999999999999993</v>
      </c>
      <c r="N4" s="6">
        <f>'ranking-standaryzacja'!N4</f>
        <v>13.1</v>
      </c>
      <c r="O4" s="6">
        <f>'ranking-standaryzacja'!O4</f>
        <v>5.8</v>
      </c>
      <c r="P4" s="6">
        <f>'ranking-standaryzacja'!P4</f>
        <v>2.2200000000000002</v>
      </c>
      <c r="Q4" s="6">
        <f>'ranking-standaryzacja'!Q4</f>
        <v>82</v>
      </c>
      <c r="R4" s="6">
        <f>'ranking-standaryzacja'!R4</f>
        <v>0.24</v>
      </c>
      <c r="S4" s="5">
        <f>'ranking-standaryzacja'!S4</f>
        <v>20.100000000000001</v>
      </c>
      <c r="T4" s="5">
        <f>'ranking-standaryzacja'!T4</f>
        <v>20.7</v>
      </c>
      <c r="U4" s="6">
        <f>'ranking-standaryzacja'!U4</f>
        <v>84.86</v>
      </c>
    </row>
    <row r="5" spans="1:21" x14ac:dyDescent="0.2">
      <c r="A5" s="6" t="str">
        <f>'ranking-standaryzacja'!A5</f>
        <v>Bułgaria</v>
      </c>
      <c r="B5" s="6">
        <f>'ranking-standaryzacja'!B5</f>
        <v>34</v>
      </c>
      <c r="C5" s="6">
        <f>'ranking-standaryzacja'!C5</f>
        <v>128.4</v>
      </c>
      <c r="D5" s="5">
        <f>'ranking-standaryzacja'!D5</f>
        <v>27</v>
      </c>
      <c r="E5" s="5">
        <f>'ranking-standaryzacja'!E5</f>
        <v>37.200000000000003</v>
      </c>
      <c r="F5" s="5">
        <f>'ranking-standaryzacja'!F5</f>
        <v>106.2</v>
      </c>
      <c r="G5" s="5">
        <f>'ranking-standaryzacja'!G5</f>
        <v>47.112499999999997</v>
      </c>
      <c r="H5" s="5">
        <f>'ranking-standaryzacja'!H5</f>
        <v>6.9874999999999998</v>
      </c>
      <c r="I5" s="5">
        <f>'ranking-standaryzacja'!I5</f>
        <v>10</v>
      </c>
      <c r="J5" s="5">
        <f>'ranking-standaryzacja'!J5</f>
        <v>19.399999999999999</v>
      </c>
      <c r="K5" s="5">
        <f>'ranking-standaryzacja'!K5</f>
        <v>-4.5999999999999996</v>
      </c>
      <c r="L5" s="5">
        <f>'ranking-standaryzacja'!L5</f>
        <v>404</v>
      </c>
      <c r="M5" s="6">
        <f>'ranking-standaryzacja'!M5</f>
        <v>18.8</v>
      </c>
      <c r="N5" s="6">
        <f>'ranking-standaryzacja'!N5</f>
        <v>38.9</v>
      </c>
      <c r="O5" s="6">
        <f>'ranking-standaryzacja'!O5</f>
        <v>3.2</v>
      </c>
      <c r="P5" s="6">
        <f>'ranking-standaryzacja'!P5</f>
        <v>2.77</v>
      </c>
      <c r="Q5" s="6">
        <f>'ranking-standaryzacja'!Q5</f>
        <v>29</v>
      </c>
      <c r="R5" s="6">
        <f>'ranking-standaryzacja'!R5</f>
        <v>0.17</v>
      </c>
      <c r="S5" s="5">
        <f>'ranking-standaryzacja'!S5</f>
        <v>17.2</v>
      </c>
      <c r="T5" s="5">
        <f>'ranking-standaryzacja'!T5</f>
        <v>40.4</v>
      </c>
      <c r="U5" s="6">
        <f>'ranking-standaryzacja'!U5</f>
        <v>33.18</v>
      </c>
    </row>
    <row r="6" spans="1:21" x14ac:dyDescent="0.2">
      <c r="A6" s="6" t="str">
        <f>'ranking-standaryzacja'!A6</f>
        <v>Chorwacja</v>
      </c>
      <c r="B6" s="6">
        <f>'ranking-standaryzacja'!B6</f>
        <v>37</v>
      </c>
      <c r="C6" s="6">
        <f>'ranking-standaryzacja'!C6</f>
        <v>104.4</v>
      </c>
      <c r="D6" s="5">
        <f>'ranking-standaryzacja'!D6</f>
        <v>525</v>
      </c>
      <c r="E6" s="5">
        <f>'ranking-standaryzacja'!E6</f>
        <v>47.8</v>
      </c>
      <c r="F6" s="5">
        <f>'ranking-standaryzacja'!F6</f>
        <v>91.3</v>
      </c>
      <c r="G6" s="5">
        <f>'ranking-standaryzacja'!G6</f>
        <v>7.2125000000000004</v>
      </c>
      <c r="H6" s="5">
        <f>'ranking-standaryzacja'!H6</f>
        <v>7.95</v>
      </c>
      <c r="I6" s="5">
        <f>'ranking-standaryzacja'!I6</f>
        <v>8.5</v>
      </c>
      <c r="J6" s="5">
        <f>'ranking-standaryzacja'!J6</f>
        <v>10.1</v>
      </c>
      <c r="K6" s="5">
        <f>'ranking-standaryzacja'!K6</f>
        <v>-4</v>
      </c>
      <c r="L6" s="5">
        <f>'ranking-standaryzacja'!L6</f>
        <v>403</v>
      </c>
      <c r="M6" s="6">
        <f>'ranking-standaryzacja'!M6</f>
        <v>28.3</v>
      </c>
      <c r="N6" s="6">
        <f>'ranking-standaryzacja'!N6</f>
        <v>37.9</v>
      </c>
      <c r="O6" s="6">
        <f>'ranking-standaryzacja'!O6</f>
        <v>6.05</v>
      </c>
      <c r="P6" s="6">
        <f>'ranking-standaryzacja'!P6</f>
        <v>3.51</v>
      </c>
      <c r="Q6" s="6">
        <f>'ranking-standaryzacja'!Q6</f>
        <v>80</v>
      </c>
      <c r="R6" s="6">
        <f>'ranking-standaryzacja'!R6</f>
        <v>0.18</v>
      </c>
      <c r="S6" s="5">
        <f>'ranking-standaryzacja'!S6</f>
        <v>31.8</v>
      </c>
      <c r="T6" s="5">
        <f>'ranking-standaryzacja'!T6</f>
        <v>27.9</v>
      </c>
      <c r="U6" s="6">
        <f>'ranking-standaryzacja'!U6</f>
        <v>48.9</v>
      </c>
    </row>
    <row r="7" spans="1:21" x14ac:dyDescent="0.2">
      <c r="A7" s="6" t="str">
        <f>'ranking-standaryzacja'!A7</f>
        <v>Cypr</v>
      </c>
      <c r="B7" s="6">
        <f>'ranking-standaryzacja'!B7</f>
        <v>29</v>
      </c>
      <c r="C7" s="6">
        <f>'ranking-standaryzacja'!C7</f>
        <v>155.19999999999999</v>
      </c>
      <c r="D7" s="5">
        <f>'ranking-standaryzacja'!D7</f>
        <v>193</v>
      </c>
      <c r="E7" s="5">
        <f>'ranking-standaryzacja'!E7</f>
        <v>96.2</v>
      </c>
      <c r="F7" s="5">
        <f>'ranking-standaryzacja'!F7</f>
        <v>100.8</v>
      </c>
      <c r="G7" s="5">
        <f>'ranking-standaryzacja'!G7</f>
        <v>21.462500000000002</v>
      </c>
      <c r="H7" s="5">
        <f>'ranking-standaryzacja'!H7</f>
        <v>3.1000000000000005</v>
      </c>
      <c r="I7" s="5">
        <f>'ranking-standaryzacja'!I7</f>
        <v>15.6</v>
      </c>
      <c r="J7" s="5">
        <f>'ranking-standaryzacja'!J7</f>
        <v>16.399999999999999</v>
      </c>
      <c r="K7" s="5">
        <f>'ranking-standaryzacja'!K7</f>
        <v>30.7</v>
      </c>
      <c r="L7" s="5">
        <f>'ranking-standaryzacja'!L7</f>
        <v>640</v>
      </c>
      <c r="M7" s="6">
        <f>'ranking-standaryzacja'!M7</f>
        <v>9.3000000000000007</v>
      </c>
      <c r="N7" s="6">
        <f>'ranking-standaryzacja'!N7</f>
        <v>261.7</v>
      </c>
      <c r="O7" s="6">
        <f>'ranking-standaryzacja'!O7</f>
        <v>4.9400000000000004</v>
      </c>
      <c r="P7" s="6">
        <f>'ranking-standaryzacja'!P7</f>
        <v>2.96</v>
      </c>
      <c r="Q7" s="6">
        <f>'ranking-standaryzacja'!Q7</f>
        <v>56</v>
      </c>
      <c r="R7" s="6">
        <f>'ranking-standaryzacja'!R7</f>
        <v>0.06</v>
      </c>
      <c r="S7" s="5">
        <f>'ranking-standaryzacja'!S7</f>
        <v>29.1</v>
      </c>
      <c r="T7" s="5">
        <f>'ranking-standaryzacja'!T7</f>
        <v>27.7</v>
      </c>
      <c r="U7" s="6">
        <f>'ranking-standaryzacja'!U7</f>
        <v>144.90352633826882</v>
      </c>
    </row>
    <row r="8" spans="1:21" x14ac:dyDescent="0.2">
      <c r="A8" s="6" t="str">
        <f>'ranking-standaryzacja'!A8</f>
        <v>Czechy</v>
      </c>
      <c r="B8" s="6">
        <f>'ranking-standaryzacja'!B8</f>
        <v>14</v>
      </c>
      <c r="C8" s="6">
        <f>'ranking-standaryzacja'!C8</f>
        <v>166</v>
      </c>
      <c r="D8" s="5">
        <f>'ranking-standaryzacja'!D8</f>
        <v>9</v>
      </c>
      <c r="E8" s="5">
        <f>'ranking-standaryzacja'!E8</f>
        <v>32.700000000000003</v>
      </c>
      <c r="F8" s="5">
        <f>'ranking-standaryzacja'!F8</f>
        <v>81.3</v>
      </c>
      <c r="G8" s="5">
        <f>'ranking-standaryzacja'!G8</f>
        <v>14.3</v>
      </c>
      <c r="H8" s="5">
        <f>'ranking-standaryzacja'!H8</f>
        <v>3.7625000000000006</v>
      </c>
      <c r="I8" s="5">
        <f>'ranking-standaryzacja'!I8</f>
        <v>14.5</v>
      </c>
      <c r="J8" s="5">
        <f>'ranking-standaryzacja'!J8</f>
        <v>15.6</v>
      </c>
      <c r="K8" s="5">
        <f>'ranking-standaryzacja'!K8</f>
        <v>-3</v>
      </c>
      <c r="L8" s="5">
        <f>'ranking-standaryzacja'!L8</f>
        <v>339</v>
      </c>
      <c r="M8" s="6">
        <f>'ranking-standaryzacja'!M8</f>
        <v>14.9</v>
      </c>
      <c r="N8" s="6">
        <f>'ranking-standaryzacja'!N8</f>
        <v>9.1</v>
      </c>
      <c r="O8" s="6">
        <f>'ranking-standaryzacja'!O8</f>
        <v>14</v>
      </c>
      <c r="P8" s="6">
        <f>'ranking-standaryzacja'!P8</f>
        <v>2.11</v>
      </c>
      <c r="Q8" s="6">
        <f>'ranking-standaryzacja'!Q8</f>
        <v>80</v>
      </c>
      <c r="R8" s="6">
        <f>'ranking-standaryzacja'!R8</f>
        <v>0.3</v>
      </c>
      <c r="S8" s="5">
        <f>'ranking-standaryzacja'!S8</f>
        <v>10.5</v>
      </c>
      <c r="T8" s="5">
        <f>'ranking-standaryzacja'!T8</f>
        <v>13.3</v>
      </c>
      <c r="U8" s="6">
        <f>'ranking-standaryzacja'!U8</f>
        <v>106.25</v>
      </c>
    </row>
    <row r="9" spans="1:21" x14ac:dyDescent="0.2">
      <c r="A9" s="6" t="str">
        <f>'ranking-standaryzacja'!A9</f>
        <v>Dania</v>
      </c>
      <c r="B9" s="6">
        <f>'ranking-standaryzacja'!B9</f>
        <v>8</v>
      </c>
      <c r="C9" s="6">
        <f>'ranking-standaryzacja'!C9</f>
        <v>121.4</v>
      </c>
      <c r="D9" s="5">
        <f>'ranking-standaryzacja'!D9</f>
        <v>231.76190476190476</v>
      </c>
      <c r="E9" s="5">
        <f>'ranking-standaryzacja'!E9</f>
        <v>13.9</v>
      </c>
      <c r="F9" s="5">
        <f>'ranking-standaryzacja'!F9</f>
        <v>76.7</v>
      </c>
      <c r="G9" s="5">
        <f>'ranking-standaryzacja'!G9</f>
        <v>3.12</v>
      </c>
      <c r="H9" s="5">
        <f>'ranking-standaryzacja'!H9</f>
        <v>6.36</v>
      </c>
      <c r="I9" s="5">
        <f>'ranking-standaryzacja'!I9</f>
        <v>18.3</v>
      </c>
      <c r="J9" s="5">
        <f>'ranking-standaryzacja'!J9</f>
        <v>22.9</v>
      </c>
      <c r="K9" s="5">
        <f>'ranking-standaryzacja'!K9</f>
        <v>8.1999999999999993</v>
      </c>
      <c r="L9" s="5">
        <f>'ranking-standaryzacja'!L9</f>
        <v>777</v>
      </c>
      <c r="M9" s="6">
        <f>'ranking-standaryzacja'!M9</f>
        <v>32.200000000000003</v>
      </c>
      <c r="N9" s="6">
        <f>'ranking-standaryzacja'!N9</f>
        <v>5.0999999999999996</v>
      </c>
      <c r="O9" s="6">
        <f>'ranking-standaryzacja'!O9</f>
        <v>7.67</v>
      </c>
      <c r="P9" s="6">
        <f>'ranking-standaryzacja'!P9</f>
        <v>3.99</v>
      </c>
      <c r="Q9" s="6">
        <f>'ranking-standaryzacja'!Q9</f>
        <v>129</v>
      </c>
      <c r="R9" s="6">
        <f>'ranking-standaryzacja'!R9</f>
        <v>0.06</v>
      </c>
      <c r="S9" s="5">
        <f>'ranking-standaryzacja'!S9</f>
        <v>12</v>
      </c>
      <c r="T9" s="5">
        <f>'ranking-standaryzacja'!T9</f>
        <v>16.8</v>
      </c>
      <c r="U9" s="6">
        <f>'ranking-standaryzacja'!U9</f>
        <v>68.575000000000003</v>
      </c>
    </row>
    <row r="10" spans="1:21" x14ac:dyDescent="0.2">
      <c r="A10" s="6" t="str">
        <f>'ranking-standaryzacja'!A10</f>
        <v>Estonia</v>
      </c>
      <c r="B10" s="6">
        <f>'ranking-standaryzacja'!B10</f>
        <v>18</v>
      </c>
      <c r="C10" s="6">
        <f>'ranking-standaryzacja'!C10</f>
        <v>110.3</v>
      </c>
      <c r="D10" s="5">
        <f>'ranking-standaryzacja'!D10</f>
        <v>241</v>
      </c>
      <c r="E10" s="5">
        <f>'ranking-standaryzacja'!E10</f>
        <v>6.8</v>
      </c>
      <c r="F10" s="5">
        <f>'ranking-standaryzacja'!F10</f>
        <v>93.6</v>
      </c>
      <c r="G10" s="5">
        <f>'ranking-standaryzacja'!G10</f>
        <v>40.512499999999996</v>
      </c>
      <c r="H10" s="5">
        <f>'ranking-standaryzacja'!H10</f>
        <v>14.112499999999997</v>
      </c>
      <c r="I10" s="5">
        <f>'ranking-standaryzacja'!I10</f>
        <v>10.4</v>
      </c>
      <c r="J10" s="5">
        <f>'ranking-standaryzacja'!J10</f>
        <v>26.5</v>
      </c>
      <c r="K10" s="5">
        <f>'ranking-standaryzacja'!K10</f>
        <v>-5.7777777777777777</v>
      </c>
      <c r="L10" s="5">
        <f>'ranking-standaryzacja'!L10</f>
        <v>376</v>
      </c>
      <c r="M10" s="6">
        <f>'ranking-standaryzacja'!M10</f>
        <v>28.8</v>
      </c>
      <c r="N10" s="6">
        <f>'ranking-standaryzacja'!N10</f>
        <v>11.7</v>
      </c>
      <c r="O10" s="6">
        <f>'ranking-standaryzacja'!O10</f>
        <v>18.02</v>
      </c>
      <c r="P10" s="6">
        <f>'ranking-standaryzacja'!P10</f>
        <v>3.06</v>
      </c>
      <c r="Q10" s="6">
        <f>'ranking-standaryzacja'!Q10</f>
        <v>65</v>
      </c>
      <c r="R10" s="6">
        <f>'ranking-standaryzacja'!R10</f>
        <v>0.15</v>
      </c>
      <c r="S10" s="5">
        <f>'ranking-standaryzacja'!S10</f>
        <v>13.4</v>
      </c>
      <c r="T10" s="5">
        <f>'ranking-standaryzacja'!T10</f>
        <v>24.4</v>
      </c>
      <c r="U10" s="6">
        <f>'ranking-standaryzacja'!U10</f>
        <v>28.25</v>
      </c>
    </row>
    <row r="11" spans="1:21" x14ac:dyDescent="0.2">
      <c r="A11" s="6" t="str">
        <f>'ranking-standaryzacja'!A11</f>
        <v>Finlandia</v>
      </c>
      <c r="B11" s="6">
        <f>'ranking-standaryzacja'!B11</f>
        <v>14</v>
      </c>
      <c r="C11" s="6">
        <f>'ranking-standaryzacja'!C11</f>
        <v>122.3</v>
      </c>
      <c r="D11" s="5">
        <f>'ranking-standaryzacja'!D11</f>
        <v>231.76190476190476</v>
      </c>
      <c r="E11" s="5">
        <f>'ranking-standaryzacja'!E11</f>
        <v>45.3</v>
      </c>
      <c r="F11" s="5">
        <f>'ranking-standaryzacja'!F11</f>
        <v>76.8</v>
      </c>
      <c r="G11" s="5">
        <f>'ranking-standaryzacja'!G11</f>
        <v>10.237500000000001</v>
      </c>
      <c r="H11" s="5">
        <f>'ranking-standaryzacja'!H11</f>
        <v>8.1</v>
      </c>
      <c r="I11" s="5">
        <f>'ranking-standaryzacja'!I11</f>
        <v>12</v>
      </c>
      <c r="J11" s="5">
        <f>'ranking-standaryzacja'!J11</f>
        <v>31.5</v>
      </c>
      <c r="K11" s="5">
        <f>'ranking-standaryzacja'!K11</f>
        <v>4</v>
      </c>
      <c r="L11" s="5">
        <f>'ranking-standaryzacja'!L11</f>
        <v>504</v>
      </c>
      <c r="M11" s="6">
        <f>'ranking-standaryzacja'!M11</f>
        <v>38.700000000000003</v>
      </c>
      <c r="N11" s="6">
        <f>'ranking-standaryzacja'!N11</f>
        <v>69</v>
      </c>
      <c r="O11" s="6">
        <f>'ranking-standaryzacja'!O11</f>
        <v>10.47</v>
      </c>
      <c r="P11" s="6">
        <f>'ranking-standaryzacja'!P11</f>
        <v>3.11</v>
      </c>
      <c r="Q11" s="6">
        <f>'ranking-standaryzacja'!Q11</f>
        <v>133</v>
      </c>
      <c r="R11" s="6">
        <f>'ranking-standaryzacja'!R11</f>
        <v>0.22</v>
      </c>
      <c r="S11" s="5">
        <f>'ranking-standaryzacja'!S11</f>
        <v>20.100000000000001</v>
      </c>
      <c r="T11" s="5">
        <f>'ranking-standaryzacja'!T11</f>
        <v>16.600000000000001</v>
      </c>
      <c r="U11" s="6">
        <f>'ranking-standaryzacja'!U11</f>
        <v>132.69999999999999</v>
      </c>
    </row>
    <row r="12" spans="1:21" x14ac:dyDescent="0.2">
      <c r="A12" s="6" t="str">
        <f>'ranking-standaryzacja'!A12</f>
        <v>Francja</v>
      </c>
      <c r="B12" s="6">
        <f>'ranking-standaryzacja'!B12</f>
        <v>13</v>
      </c>
      <c r="C12" s="6">
        <f>'ranking-standaryzacja'!C12</f>
        <v>148.30000000000001</v>
      </c>
      <c r="D12" s="5">
        <f>'ranking-standaryzacja'!D12</f>
        <v>860</v>
      </c>
      <c r="E12" s="5">
        <f>'ranking-standaryzacja'!E12</f>
        <v>47.1</v>
      </c>
      <c r="F12" s="5">
        <f>'ranking-standaryzacja'!F12</f>
        <v>85</v>
      </c>
      <c r="G12" s="5">
        <f>'ranking-standaryzacja'!G12</f>
        <v>3.65</v>
      </c>
      <c r="H12" s="5">
        <f>'ranking-standaryzacja'!H12</f>
        <v>4.5249999999999995</v>
      </c>
      <c r="I12" s="5">
        <f>'ranking-standaryzacja'!I12</f>
        <v>17.7</v>
      </c>
      <c r="J12" s="5">
        <f>'ranking-standaryzacja'!J12</f>
        <v>10.8</v>
      </c>
      <c r="K12" s="5">
        <f>'ranking-standaryzacja'!K12</f>
        <v>-3</v>
      </c>
      <c r="L12" s="5">
        <f>'ranking-standaryzacja'!L12</f>
        <v>511</v>
      </c>
      <c r="M12" s="6">
        <f>'ranking-standaryzacja'!M12</f>
        <v>16</v>
      </c>
      <c r="N12" s="6">
        <f>'ranking-standaryzacja'!N12</f>
        <v>165</v>
      </c>
      <c r="O12" s="6">
        <f>'ranking-standaryzacja'!O12</f>
        <v>5.29</v>
      </c>
      <c r="P12" s="6">
        <f>'ranking-standaryzacja'!P12</f>
        <v>2.23</v>
      </c>
      <c r="Q12" s="6">
        <f>'ranking-standaryzacja'!Q12</f>
        <v>106</v>
      </c>
      <c r="R12" s="6">
        <f>'ranking-standaryzacja'!R12</f>
        <v>0.28999999999999998</v>
      </c>
      <c r="S12" s="5">
        <f>'ranking-standaryzacja'!S12</f>
        <v>24.6</v>
      </c>
      <c r="T12" s="5">
        <f>'ranking-standaryzacja'!T12</f>
        <v>18.2</v>
      </c>
      <c r="U12" s="6">
        <f>'ranking-standaryzacja'!U12</f>
        <v>434.97499999999997</v>
      </c>
    </row>
    <row r="13" spans="1:21" x14ac:dyDescent="0.2">
      <c r="A13" s="6" t="str">
        <f>'ranking-standaryzacja'!A13</f>
        <v>Grecja</v>
      </c>
      <c r="B13" s="6">
        <f>'ranking-standaryzacja'!B13</f>
        <v>27</v>
      </c>
      <c r="C13" s="6">
        <f>'ranking-standaryzacja'!C13</f>
        <v>115.5</v>
      </c>
      <c r="D13" s="5">
        <f>'ranking-standaryzacja'!D13</f>
        <v>230</v>
      </c>
      <c r="E13" s="5">
        <f>'ranking-standaryzacja'!E13</f>
        <v>73.599999999999994</v>
      </c>
      <c r="F13" s="5">
        <f>'ranking-standaryzacja'!F13</f>
        <v>81</v>
      </c>
      <c r="G13" s="5">
        <f>'ranking-standaryzacja'!G13</f>
        <v>20.8125</v>
      </c>
      <c r="H13" s="5">
        <f>'ranking-standaryzacja'!H13</f>
        <v>7.2999999999999989</v>
      </c>
      <c r="I13" s="5">
        <f>'ranking-standaryzacja'!I13</f>
        <v>19.899999999999999</v>
      </c>
      <c r="J13" s="5">
        <f>'ranking-standaryzacja'!J13</f>
        <v>12</v>
      </c>
      <c r="K13" s="5">
        <f>'ranking-standaryzacja'!K13</f>
        <v>1.5</v>
      </c>
      <c r="L13" s="5">
        <f>'ranking-standaryzacja'!L13</f>
        <v>498</v>
      </c>
      <c r="M13" s="6">
        <f>'ranking-standaryzacja'!M13</f>
        <v>15.2</v>
      </c>
      <c r="N13" s="6">
        <f>'ranking-standaryzacja'!N13</f>
        <v>13</v>
      </c>
      <c r="O13" s="6">
        <f>'ranking-standaryzacja'!O13</f>
        <v>6.5</v>
      </c>
      <c r="P13" s="6">
        <f>'ranking-standaryzacja'!P13</f>
        <v>3.82</v>
      </c>
      <c r="Q13" s="6">
        <f>'ranking-standaryzacja'!Q13</f>
        <v>78</v>
      </c>
      <c r="R13" s="6">
        <f>'ranking-standaryzacja'!R13</f>
        <v>0.25</v>
      </c>
      <c r="S13" s="5">
        <f>'ranking-standaryzacja'!S13</f>
        <v>47.3</v>
      </c>
      <c r="T13" s="5">
        <f>'ranking-standaryzacja'!T13</f>
        <v>35.6</v>
      </c>
      <c r="U13" s="6">
        <f>'ranking-standaryzacja'!U13</f>
        <v>145.53229055046864</v>
      </c>
    </row>
    <row r="14" spans="1:21" x14ac:dyDescent="0.2">
      <c r="A14" s="6" t="str">
        <f>'ranking-standaryzacja'!A14</f>
        <v>Hiszpania</v>
      </c>
      <c r="B14" s="6">
        <f>'ranking-standaryzacja'!B14</f>
        <v>27</v>
      </c>
      <c r="C14" s="6">
        <f>'ranking-standaryzacja'!C14</f>
        <v>221.6</v>
      </c>
      <c r="D14" s="5">
        <f>'ranking-standaryzacja'!D14</f>
        <v>73.272727272727266</v>
      </c>
      <c r="E14" s="5">
        <f>'ranking-standaryzacja'!E14</f>
        <v>71.900000000000006</v>
      </c>
      <c r="F14" s="5">
        <f>'ranking-standaryzacja'!F14</f>
        <v>85.1</v>
      </c>
      <c r="G14" s="5">
        <f>'ranking-standaryzacja'!G14</f>
        <v>8.2125000000000004</v>
      </c>
      <c r="H14" s="5">
        <f>'ranking-standaryzacja'!H14</f>
        <v>3.8875000000000006</v>
      </c>
      <c r="I14" s="5">
        <f>'ranking-standaryzacja'!I14</f>
        <v>16.2</v>
      </c>
      <c r="J14" s="5">
        <f>'ranking-standaryzacja'!J14</f>
        <v>8.5</v>
      </c>
      <c r="K14" s="5">
        <f>'ranking-standaryzacja'!K14</f>
        <v>0</v>
      </c>
      <c r="L14" s="5">
        <f>'ranking-standaryzacja'!L14</f>
        <v>443</v>
      </c>
      <c r="M14" s="6">
        <f>'ranking-standaryzacja'!M14</f>
        <v>17.3</v>
      </c>
      <c r="N14" s="6">
        <f>'ranking-standaryzacja'!N14</f>
        <v>131.80000000000001</v>
      </c>
      <c r="O14" s="6">
        <f>'ranking-standaryzacja'!O14</f>
        <v>8.48</v>
      </c>
      <c r="P14" s="6">
        <f>'ranking-standaryzacja'!P14</f>
        <v>1.85</v>
      </c>
      <c r="Q14" s="6">
        <f>'ranking-standaryzacja'!Q14</f>
        <v>99</v>
      </c>
      <c r="R14" s="6">
        <f>'ranking-standaryzacja'!R14</f>
        <v>0.22</v>
      </c>
      <c r="S14" s="5">
        <f>'ranking-standaryzacja'!S14</f>
        <v>44.4</v>
      </c>
      <c r="T14" s="5">
        <f>'ranking-standaryzacja'!T14</f>
        <v>27.9</v>
      </c>
      <c r="U14" s="6">
        <f>'ranking-standaryzacja'!U14</f>
        <v>259.75</v>
      </c>
    </row>
    <row r="15" spans="1:21" x14ac:dyDescent="0.2">
      <c r="A15" s="6" t="str">
        <f>'ranking-standaryzacja'!A15</f>
        <v>Holandia</v>
      </c>
      <c r="B15" s="6">
        <f>'ranking-standaryzacja'!B15</f>
        <v>13</v>
      </c>
      <c r="C15" s="6">
        <f>'ranking-standaryzacja'!C15</f>
        <v>146.69999999999999</v>
      </c>
      <c r="D15" s="5">
        <f>'ranking-standaryzacja'!D15</f>
        <v>2</v>
      </c>
      <c r="E15" s="5">
        <f>'ranking-standaryzacja'!E15</f>
        <v>45.8</v>
      </c>
      <c r="F15" s="5">
        <f>'ranking-standaryzacja'!F15</f>
        <v>96.1</v>
      </c>
      <c r="G15" s="5">
        <f>'ranking-standaryzacja'!G15</f>
        <v>2.4300000000000002</v>
      </c>
      <c r="H15" s="5">
        <f>'ranking-standaryzacja'!H15</f>
        <v>1.8200000000000003</v>
      </c>
      <c r="I15" s="5">
        <f>'ranking-standaryzacja'!I15</f>
        <v>24.9</v>
      </c>
      <c r="J15" s="5">
        <f>'ranking-standaryzacja'!J15</f>
        <v>9.6999999999999993</v>
      </c>
      <c r="K15" s="5">
        <f>'ranking-standaryzacja'!K15</f>
        <v>3</v>
      </c>
      <c r="L15" s="5">
        <f>'ranking-standaryzacja'!L15</f>
        <v>520</v>
      </c>
      <c r="M15" s="6">
        <f>'ranking-standaryzacja'!M15</f>
        <v>6</v>
      </c>
      <c r="N15" s="6">
        <f>'ranking-standaryzacja'!N15</f>
        <v>0.5</v>
      </c>
      <c r="O15" s="6">
        <f>'ranking-standaryzacja'!O15</f>
        <v>2.91</v>
      </c>
      <c r="P15" s="6">
        <f>'ranking-standaryzacja'!P15</f>
        <v>3.37</v>
      </c>
      <c r="Q15" s="6">
        <f>'ranking-standaryzacja'!Q15</f>
        <v>92</v>
      </c>
      <c r="R15" s="6">
        <f>'ranking-standaryzacja'!R15</f>
        <v>0.23</v>
      </c>
      <c r="S15" s="5">
        <f>'ranking-standaryzacja'!S15</f>
        <v>10.8</v>
      </c>
      <c r="T15" s="5">
        <f>'ranking-standaryzacja'!T15</f>
        <v>16.7</v>
      </c>
      <c r="U15" s="6">
        <f>'ranking-standaryzacja'!U15</f>
        <v>130.75</v>
      </c>
    </row>
    <row r="16" spans="1:21" x14ac:dyDescent="0.2">
      <c r="A16" s="6" t="str">
        <f>'ranking-standaryzacja'!A16</f>
        <v>Irlandia</v>
      </c>
      <c r="B16" s="6">
        <f>'ranking-standaryzacja'!B16</f>
        <v>13</v>
      </c>
      <c r="C16" s="6">
        <f>'ranking-standaryzacja'!C16</f>
        <v>246.9</v>
      </c>
      <c r="D16" s="5">
        <f>'ranking-standaryzacja'!D16</f>
        <v>72</v>
      </c>
      <c r="E16" s="5">
        <f>'ranking-standaryzacja'!E16</f>
        <v>69.099999999999994</v>
      </c>
      <c r="F16" s="5">
        <f>'ranking-standaryzacja'!F16</f>
        <v>86.6</v>
      </c>
      <c r="G16" s="5">
        <f>'ranking-standaryzacja'!G16</f>
        <v>7.6800000000000015</v>
      </c>
      <c r="H16" s="5">
        <f>'ranking-standaryzacja'!H16</f>
        <v>5.7900000000000009</v>
      </c>
      <c r="I16" s="5">
        <f>'ranking-standaryzacja'!I16</f>
        <v>7.9</v>
      </c>
      <c r="J16" s="5">
        <f>'ranking-standaryzacja'!J16</f>
        <v>22.2</v>
      </c>
      <c r="K16" s="5">
        <f>'ranking-standaryzacja'!K16</f>
        <v>3</v>
      </c>
      <c r="L16" s="5">
        <f>'ranking-standaryzacja'!L16</f>
        <v>624</v>
      </c>
      <c r="M16" s="6">
        <f>'ranking-standaryzacja'!M16</f>
        <v>9.5</v>
      </c>
      <c r="N16" s="6">
        <f>'ranking-standaryzacja'!N16</f>
        <v>13.9</v>
      </c>
      <c r="O16" s="6">
        <f>'ranking-standaryzacja'!O16</f>
        <v>1.72</v>
      </c>
      <c r="P16" s="6">
        <f>'ranking-standaryzacja'!P16</f>
        <v>1.84</v>
      </c>
      <c r="Q16" s="6">
        <f>'ranking-standaryzacja'!Q16</f>
        <v>95</v>
      </c>
      <c r="R16" s="6">
        <f>'ranking-standaryzacja'!R16</f>
        <v>0.05</v>
      </c>
      <c r="S16" s="5">
        <f>'ranking-standaryzacja'!S16</f>
        <v>16.8</v>
      </c>
      <c r="T16" s="5">
        <f>'ranking-standaryzacja'!T16</f>
        <v>24.2</v>
      </c>
      <c r="U16" s="6">
        <f>'ranking-standaryzacja'!U16</f>
        <v>21.266666666666666</v>
      </c>
    </row>
    <row r="17" spans="1:21" x14ac:dyDescent="0.2">
      <c r="A17" s="6" t="str">
        <f>'ranking-standaryzacja'!A17</f>
        <v>Litwa</v>
      </c>
      <c r="B17" s="6">
        <f>'ranking-standaryzacja'!B17</f>
        <v>12</v>
      </c>
      <c r="C17" s="6">
        <f>'ranking-standaryzacja'!C17</f>
        <v>122.1</v>
      </c>
      <c r="D17" s="5">
        <f>'ranking-standaryzacja'!D17</f>
        <v>115</v>
      </c>
      <c r="E17" s="5">
        <f>'ranking-standaryzacja'!E17</f>
        <v>77.400000000000006</v>
      </c>
      <c r="F17" s="5">
        <f>'ranking-standaryzacja'!F17</f>
        <v>105.7</v>
      </c>
      <c r="G17" s="5">
        <f>'ranking-standaryzacja'!G17</f>
        <v>6.8374999999999995</v>
      </c>
      <c r="H17" s="5">
        <f>'ranking-standaryzacja'!H17</f>
        <v>8.6875</v>
      </c>
      <c r="I17" s="5">
        <f>'ranking-standaryzacja'!I17</f>
        <v>13.4</v>
      </c>
      <c r="J17" s="5">
        <f>'ranking-standaryzacja'!J17</f>
        <v>15.7</v>
      </c>
      <c r="K17" s="5">
        <f>'ranking-standaryzacja'!K17</f>
        <v>4</v>
      </c>
      <c r="L17" s="5">
        <f>'ranking-standaryzacja'!L17</f>
        <v>444</v>
      </c>
      <c r="M17" s="6">
        <f>'ranking-standaryzacja'!M17</f>
        <v>25.6</v>
      </c>
      <c r="N17" s="6">
        <f>'ranking-standaryzacja'!N17</f>
        <v>13.2</v>
      </c>
      <c r="O17" s="6">
        <f>'ranking-standaryzacja'!O17</f>
        <v>7.5</v>
      </c>
      <c r="P17" s="6">
        <f>'ranking-standaryzacja'!P17</f>
        <v>1.93</v>
      </c>
      <c r="Q17" s="6">
        <f>'ranking-standaryzacja'!Q17</f>
        <v>82</v>
      </c>
      <c r="R17" s="6">
        <f>'ranking-standaryzacja'!R17</f>
        <v>0.22</v>
      </c>
      <c r="S17" s="5">
        <f>'ranking-standaryzacja'!S17</f>
        <v>14.5</v>
      </c>
      <c r="T17" s="5">
        <f>'ranking-standaryzacja'!T17</f>
        <v>30.1</v>
      </c>
      <c r="U17" s="6">
        <f>'ranking-standaryzacja'!U17</f>
        <v>36.933333333333337</v>
      </c>
    </row>
    <row r="18" spans="1:21" x14ac:dyDescent="0.2">
      <c r="A18" s="6" t="str">
        <f>'ranking-standaryzacja'!A18</f>
        <v>Luksemburg</v>
      </c>
      <c r="B18" s="6">
        <f>'ranking-standaryzacja'!B18</f>
        <v>27</v>
      </c>
      <c r="C18" s="6">
        <f>'ranking-standaryzacja'!C18</f>
        <v>115.2</v>
      </c>
      <c r="D18" s="5">
        <f>'ranking-standaryzacja'!D18</f>
        <v>106</v>
      </c>
      <c r="E18" s="5">
        <f>'ranking-standaryzacja'!E18</f>
        <v>96.1</v>
      </c>
      <c r="F18" s="5">
        <f>'ranking-standaryzacja'!F18</f>
        <v>92.6</v>
      </c>
      <c r="G18" s="5">
        <f>'ranking-standaryzacja'!G18</f>
        <v>2.9125000000000001</v>
      </c>
      <c r="H18" s="5">
        <f>'ranking-standaryzacja'!H18</f>
        <v>4.4000000000000004</v>
      </c>
      <c r="I18" s="5">
        <f>'ranking-standaryzacja'!I18</f>
        <v>19.7</v>
      </c>
      <c r="J18" s="5">
        <f>'ranking-standaryzacja'!J18</f>
        <v>25.8</v>
      </c>
      <c r="K18" s="5">
        <f>'ranking-standaryzacja'!K18</f>
        <v>4.4000000000000004</v>
      </c>
      <c r="L18" s="5">
        <f>'ranking-standaryzacja'!L18</f>
        <v>614</v>
      </c>
      <c r="M18" s="6">
        <f>'ranking-standaryzacja'!M18</f>
        <v>5.4</v>
      </c>
      <c r="N18" s="6">
        <f>'ranking-standaryzacja'!N18</f>
        <v>1.9</v>
      </c>
      <c r="O18" s="6">
        <f>'ranking-standaryzacja'!O18</f>
        <v>3.27</v>
      </c>
      <c r="P18" s="6">
        <f>'ranking-standaryzacja'!P18</f>
        <v>1.75</v>
      </c>
      <c r="Q18" s="6">
        <f>'ranking-standaryzacja'!Q18</f>
        <v>140</v>
      </c>
      <c r="R18" s="6">
        <f>'ranking-standaryzacja'!R18</f>
        <v>0.37</v>
      </c>
      <c r="S18" s="5">
        <f>'ranking-standaryzacja'!S18</f>
        <v>19.100000000000001</v>
      </c>
      <c r="T18" s="5">
        <f>'ranking-standaryzacja'!T18</f>
        <v>19.8</v>
      </c>
      <c r="U18" s="6">
        <f>'ranking-standaryzacja'!U18</f>
        <v>9.64</v>
      </c>
    </row>
    <row r="19" spans="1:21" x14ac:dyDescent="0.2">
      <c r="A19" s="6" t="str">
        <f>'ranking-standaryzacja'!A19</f>
        <v>Łotwa</v>
      </c>
      <c r="B19" s="6">
        <f>'ranking-standaryzacja'!B19</f>
        <v>12</v>
      </c>
      <c r="C19" s="6">
        <f>'ranking-standaryzacja'!C19</f>
        <v>155.30000000000001</v>
      </c>
      <c r="D19" s="5">
        <f>'ranking-standaryzacja'!D19</f>
        <v>1</v>
      </c>
      <c r="E19" s="5">
        <f>'ranking-standaryzacja'!E19</f>
        <v>47.2</v>
      </c>
      <c r="F19" s="5">
        <f>'ranking-standaryzacja'!F19</f>
        <v>87.2</v>
      </c>
      <c r="G19" s="5">
        <f>'ranking-standaryzacja'!G19</f>
        <v>2.5599999999999996</v>
      </c>
      <c r="H19" s="5">
        <f>'ranking-standaryzacja'!H19</f>
        <v>11.799999999999999</v>
      </c>
      <c r="I19" s="5">
        <f>'ranking-standaryzacja'!I19</f>
        <v>13.3</v>
      </c>
      <c r="J19" s="5">
        <f>'ranking-standaryzacja'!J19</f>
        <v>20.2</v>
      </c>
      <c r="K19" s="5">
        <f>'ranking-standaryzacja'!K19</f>
        <v>1.8</v>
      </c>
      <c r="L19" s="5">
        <f>'ranking-standaryzacja'!L19</f>
        <v>410</v>
      </c>
      <c r="M19" s="6">
        <f>'ranking-standaryzacja'!M19</f>
        <v>37.200000000000003</v>
      </c>
      <c r="N19" s="6">
        <f>'ranking-standaryzacja'!N19</f>
        <v>27.7</v>
      </c>
      <c r="O19" s="6">
        <f>'ranking-standaryzacja'!O19</f>
        <v>13.42</v>
      </c>
      <c r="P19" s="6">
        <f>'ranking-standaryzacja'!P19</f>
        <v>3.65</v>
      </c>
      <c r="Q19" s="6">
        <f>'ranking-standaryzacja'!Q19</f>
        <v>86</v>
      </c>
      <c r="R19" s="6">
        <f>'ranking-standaryzacja'!R19</f>
        <v>0.14000000000000001</v>
      </c>
      <c r="S19" s="5">
        <f>'ranking-standaryzacja'!S19</f>
        <v>17.3</v>
      </c>
      <c r="T19" s="5">
        <f>'ranking-standaryzacja'!T19</f>
        <v>28.5</v>
      </c>
      <c r="U19" s="6">
        <f>'ranking-standaryzacja'!U19</f>
        <v>27.9</v>
      </c>
    </row>
    <row r="20" spans="1:21" x14ac:dyDescent="0.2">
      <c r="A20" s="6" t="str">
        <f>'ranking-standaryzacja'!A20</f>
        <v>Malta</v>
      </c>
      <c r="B20" s="6">
        <f>'ranking-standaryzacja'!B20</f>
        <v>13</v>
      </c>
      <c r="C20" s="6">
        <f>'ranking-standaryzacja'!C20</f>
        <v>95.3</v>
      </c>
      <c r="D20" s="5">
        <f>'ranking-standaryzacja'!D20</f>
        <v>231.76190476190473</v>
      </c>
      <c r="E20" s="5">
        <f>'ranking-standaryzacja'!E20</f>
        <v>100.9</v>
      </c>
      <c r="F20" s="5">
        <f>'ranking-standaryzacja'!F20</f>
        <v>61</v>
      </c>
      <c r="G20" s="5">
        <f>'ranking-standaryzacja'!G20</f>
        <v>16.574999999999999</v>
      </c>
      <c r="H20" s="5">
        <f>'ranking-standaryzacja'!H20</f>
        <v>3.35</v>
      </c>
      <c r="I20" s="5">
        <f>'ranking-standaryzacja'!I20</f>
        <v>26.2</v>
      </c>
      <c r="J20" s="5">
        <f>'ranking-standaryzacja'!J20</f>
        <v>14</v>
      </c>
      <c r="K20" s="5">
        <f>'ranking-standaryzacja'!K20</f>
        <v>35</v>
      </c>
      <c r="L20" s="5">
        <f>'ranking-standaryzacja'!L20</f>
        <v>621</v>
      </c>
      <c r="M20" s="6">
        <f>'ranking-standaryzacja'!M20</f>
        <v>6</v>
      </c>
      <c r="N20" s="6">
        <f>'ranking-standaryzacja'!N20</f>
        <v>0.1</v>
      </c>
      <c r="O20" s="6">
        <f>'ranking-standaryzacja'!O20</f>
        <v>0.21</v>
      </c>
      <c r="P20" s="6">
        <f>'ranking-standaryzacja'!P20</f>
        <v>2.79</v>
      </c>
      <c r="Q20" s="6">
        <f>'ranking-standaryzacja'!Q20</f>
        <v>65</v>
      </c>
      <c r="R20" s="6">
        <f>'ranking-standaryzacja'!R20</f>
        <v>0.01</v>
      </c>
      <c r="S20" s="5">
        <f>'ranking-standaryzacja'!S20</f>
        <v>11.9</v>
      </c>
      <c r="T20" s="5">
        <f>'ranking-standaryzacja'!T20</f>
        <v>20.100000000000001</v>
      </c>
      <c r="U20" s="6">
        <f>'ranking-standaryzacja'!U20</f>
        <v>143.91419305977459</v>
      </c>
    </row>
    <row r="21" spans="1:21" x14ac:dyDescent="0.2">
      <c r="A21" s="6" t="str">
        <f>'ranking-standaryzacja'!A21</f>
        <v>Niemcy</v>
      </c>
      <c r="B21" s="6">
        <f>'ranking-standaryzacja'!B21</f>
        <v>15</v>
      </c>
      <c r="C21" s="6">
        <f>'ranking-standaryzacja'!C21</f>
        <v>134.30000000000001</v>
      </c>
      <c r="D21" s="5">
        <f>'ranking-standaryzacja'!D21</f>
        <v>670</v>
      </c>
      <c r="E21" s="5">
        <f>'ranking-standaryzacja'!E21</f>
        <v>63.5</v>
      </c>
      <c r="F21" s="5">
        <f>'ranking-standaryzacja'!F21</f>
        <v>95.7</v>
      </c>
      <c r="G21" s="5">
        <f>'ranking-standaryzacja'!G21</f>
        <v>4.7874999999999996</v>
      </c>
      <c r="H21" s="5">
        <f>'ranking-standaryzacja'!H21</f>
        <v>2.7875000000000001</v>
      </c>
      <c r="I21" s="5">
        <f>'ranking-standaryzacja'!I21</f>
        <v>25.1</v>
      </c>
      <c r="J21" s="5">
        <f>'ranking-standaryzacja'!J21</f>
        <v>15.9</v>
      </c>
      <c r="K21" s="5">
        <f>'ranking-standaryzacja'!K21</f>
        <v>-1.6</v>
      </c>
      <c r="L21" s="5">
        <f>'ranking-standaryzacja'!L21</f>
        <v>627</v>
      </c>
      <c r="M21" s="6">
        <f>'ranking-standaryzacja'!M21</f>
        <v>14.8</v>
      </c>
      <c r="N21" s="6">
        <f>'ranking-standaryzacja'!N21</f>
        <v>27.5</v>
      </c>
      <c r="O21" s="6">
        <f>'ranking-standaryzacja'!O21</f>
        <v>6.82</v>
      </c>
      <c r="P21" s="6">
        <f>'ranking-standaryzacja'!P21</f>
        <v>1.86</v>
      </c>
      <c r="Q21" s="6">
        <f>'ranking-standaryzacja'!Q21</f>
        <v>135</v>
      </c>
      <c r="R21" s="6">
        <f>'ranking-standaryzacja'!R21</f>
        <v>0.4</v>
      </c>
      <c r="S21" s="5">
        <f>'ranking-standaryzacja'!S21</f>
        <v>7.1</v>
      </c>
      <c r="T21" s="5">
        <f>'ranking-standaryzacja'!T21</f>
        <v>19.7</v>
      </c>
      <c r="U21" s="6">
        <f>'ranking-standaryzacja'!U21</f>
        <v>410.24285714285713</v>
      </c>
    </row>
    <row r="22" spans="1:21" x14ac:dyDescent="0.2">
      <c r="A22" s="6" t="str">
        <f>'ranking-standaryzacja'!A22</f>
        <v>Polska</v>
      </c>
      <c r="B22" s="6">
        <f>'ranking-standaryzacja'!B22</f>
        <v>20</v>
      </c>
      <c r="C22" s="6">
        <f>'ranking-standaryzacja'!C22</f>
        <v>140.9</v>
      </c>
      <c r="D22" s="5">
        <f>'ranking-standaryzacja'!D22</f>
        <v>231.76190476190473</v>
      </c>
      <c r="E22" s="5">
        <f>'ranking-standaryzacja'!E22</f>
        <v>30.3</v>
      </c>
      <c r="F22" s="5">
        <f>'ranking-standaryzacja'!F22</f>
        <v>90.3</v>
      </c>
      <c r="G22" s="5">
        <f>'ranking-standaryzacja'!G22</f>
        <v>21.012499999999999</v>
      </c>
      <c r="H22" s="5">
        <f>'ranking-standaryzacja'!H22</f>
        <v>6.4375</v>
      </c>
      <c r="I22" s="5">
        <f>'ranking-standaryzacja'!I22</f>
        <v>13</v>
      </c>
      <c r="J22" s="5">
        <f>'ranking-standaryzacja'!J22</f>
        <v>17.7</v>
      </c>
      <c r="K22" s="5">
        <f>'ranking-standaryzacja'!K22</f>
        <v>5.333333333333333</v>
      </c>
      <c r="L22" s="5">
        <f>'ranking-standaryzacja'!L22</f>
        <v>307</v>
      </c>
      <c r="M22" s="6">
        <f>'ranking-standaryzacja'!M22</f>
        <v>11.3</v>
      </c>
      <c r="N22" s="6">
        <f>'ranking-standaryzacja'!N22</f>
        <v>58.6</v>
      </c>
      <c r="O22" s="6">
        <f>'ranking-standaryzacja'!O22</f>
        <v>3.72</v>
      </c>
      <c r="P22" s="6">
        <f>'ranking-standaryzacja'!P22</f>
        <v>2.72</v>
      </c>
      <c r="Q22" s="6">
        <f>'ranking-standaryzacja'!Q22</f>
        <v>56</v>
      </c>
      <c r="R22" s="6">
        <f>'ranking-standaryzacja'!R22</f>
        <v>0.02</v>
      </c>
      <c r="S22" s="5">
        <f>'ranking-standaryzacja'!S22</f>
        <v>17.7</v>
      </c>
      <c r="T22" s="5">
        <f>'ranking-standaryzacja'!T22</f>
        <v>21.9</v>
      </c>
      <c r="U22" s="6">
        <f>'ranking-standaryzacja'!U22</f>
        <v>442.83333333333331</v>
      </c>
    </row>
    <row r="23" spans="1:21" x14ac:dyDescent="0.2">
      <c r="A23" s="6" t="str">
        <f>'ranking-standaryzacja'!A23</f>
        <v>Portugalia</v>
      </c>
      <c r="B23" s="6">
        <f>'ranking-standaryzacja'!B23</f>
        <v>21</v>
      </c>
      <c r="C23" s="6">
        <f>'ranking-standaryzacja'!C23</f>
        <v>137.30000000000001</v>
      </c>
      <c r="D23" s="5">
        <f>'ranking-standaryzacja'!D23</f>
        <v>197</v>
      </c>
      <c r="E23" s="5">
        <f>'ranking-standaryzacja'!E23</f>
        <v>73.5</v>
      </c>
      <c r="F23" s="5">
        <f>'ranking-standaryzacja'!F23</f>
        <v>84.2</v>
      </c>
      <c r="G23" s="5">
        <f>'ranking-standaryzacja'!G23</f>
        <v>8.3000000000000007</v>
      </c>
      <c r="H23" s="5">
        <f>'ranking-standaryzacja'!H23</f>
        <v>6.4</v>
      </c>
      <c r="I23" s="5">
        <f>'ranking-standaryzacja'!I23</f>
        <v>23.1</v>
      </c>
      <c r="J23" s="5">
        <f>'ranking-standaryzacja'!J23</f>
        <v>14.8</v>
      </c>
      <c r="K23" s="5">
        <f>'ranking-standaryzacja'!K23</f>
        <v>6</v>
      </c>
      <c r="L23" s="5">
        <f>'ranking-standaryzacja'!L23</f>
        <v>474</v>
      </c>
      <c r="M23" s="6">
        <f>'ranking-standaryzacja'!M23</f>
        <v>28.5</v>
      </c>
      <c r="N23" s="6">
        <f>'ranking-standaryzacja'!N23</f>
        <v>74.2</v>
      </c>
      <c r="O23" s="6">
        <f>'ranking-standaryzacja'!O23</f>
        <v>6.75</v>
      </c>
      <c r="P23" s="6">
        <f>'ranking-standaryzacja'!P23</f>
        <v>2.59</v>
      </c>
      <c r="Q23" s="6">
        <f>'ranking-standaryzacja'!Q23</f>
        <v>96</v>
      </c>
      <c r="R23" s="6">
        <f>'ranking-standaryzacja'!R23</f>
        <v>7.0000000000000007E-2</v>
      </c>
      <c r="S23" s="5">
        <f>'ranking-standaryzacja'!S23</f>
        <v>28.2</v>
      </c>
      <c r="T23" s="5">
        <f>'ranking-standaryzacja'!T23</f>
        <v>25.1</v>
      </c>
      <c r="U23" s="6">
        <f>'ranking-standaryzacja'!U23</f>
        <v>95.699999999999989</v>
      </c>
    </row>
    <row r="24" spans="1:21" x14ac:dyDescent="0.2">
      <c r="A24" s="6" t="str">
        <f>'ranking-standaryzacja'!A24</f>
        <v>Rumunia</v>
      </c>
      <c r="B24" s="6">
        <f>'ranking-standaryzacja'!B24</f>
        <v>23</v>
      </c>
      <c r="C24" s="6">
        <f>'ranking-standaryzacja'!C24</f>
        <v>60.2</v>
      </c>
      <c r="D24" s="5">
        <f>'ranking-standaryzacja'!D24</f>
        <v>181</v>
      </c>
      <c r="E24" s="5">
        <f>'ranking-standaryzacja'!E24</f>
        <v>22.3</v>
      </c>
      <c r="F24" s="5">
        <f>'ranking-standaryzacja'!F24</f>
        <v>87.3</v>
      </c>
      <c r="G24" s="5">
        <f>'ranking-standaryzacja'!G24</f>
        <v>15</v>
      </c>
      <c r="H24" s="5">
        <f>'ranking-standaryzacja'!H24</f>
        <v>7.9</v>
      </c>
      <c r="I24" s="5">
        <f>'ranking-standaryzacja'!I24</f>
        <v>20.3</v>
      </c>
      <c r="J24" s="5">
        <f>'ranking-standaryzacja'!J24</f>
        <v>26.5</v>
      </c>
      <c r="K24" s="5">
        <f>'ranking-standaryzacja'!K24</f>
        <v>-2</v>
      </c>
      <c r="L24" s="5">
        <f>'ranking-standaryzacja'!L24</f>
        <v>261</v>
      </c>
      <c r="M24" s="6">
        <f>'ranking-standaryzacja'!M24</f>
        <v>25</v>
      </c>
      <c r="N24" s="6">
        <f>'ranking-standaryzacja'!N24</f>
        <v>28.8</v>
      </c>
      <c r="O24" s="6">
        <f>'ranking-standaryzacja'!O24</f>
        <v>1.67</v>
      </c>
      <c r="P24" s="6">
        <f>'ranking-standaryzacja'!P24</f>
        <v>2.33</v>
      </c>
      <c r="Q24" s="6">
        <f>'ranking-standaryzacja'!Q24</f>
        <v>67</v>
      </c>
      <c r="R24" s="6">
        <f>'ranking-standaryzacja'!R24</f>
        <v>0.16</v>
      </c>
      <c r="S24" s="5">
        <f>'ranking-standaryzacja'!S24</f>
        <v>20.6</v>
      </c>
      <c r="T24" s="5">
        <f>'ranking-standaryzacja'!T24</f>
        <v>38.799999999999997</v>
      </c>
      <c r="U24" s="6">
        <f>'ranking-standaryzacja'!U24</f>
        <v>198.31999999999996</v>
      </c>
    </row>
    <row r="25" spans="1:21" x14ac:dyDescent="0.2">
      <c r="A25" s="6" t="str">
        <f>'ranking-standaryzacja'!A25</f>
        <v>Słowacja</v>
      </c>
      <c r="B25" s="6">
        <f>'ranking-standaryzacja'!B25</f>
        <v>30</v>
      </c>
      <c r="C25" s="6">
        <f>'ranking-standaryzacja'!C25</f>
        <v>141.30000000000001</v>
      </c>
      <c r="D25" s="5">
        <f>'ranking-standaryzacja'!D25</f>
        <v>0</v>
      </c>
      <c r="E25" s="5">
        <f>'ranking-standaryzacja'!E25</f>
        <v>59</v>
      </c>
      <c r="F25" s="5">
        <f>'ranking-standaryzacja'!F25</f>
        <v>83</v>
      </c>
      <c r="G25" s="5">
        <f>'ranking-standaryzacja'!G25</f>
        <v>12.15</v>
      </c>
      <c r="H25" s="5">
        <f>'ranking-standaryzacja'!H25</f>
        <v>6.6875</v>
      </c>
      <c r="I25" s="5">
        <f>'ranking-standaryzacja'!I25</f>
        <v>12.1</v>
      </c>
      <c r="J25" s="5">
        <f>'ranking-standaryzacja'!J25</f>
        <v>13.3</v>
      </c>
      <c r="K25" s="5">
        <f>'ranking-standaryzacja'!K25</f>
        <v>-7</v>
      </c>
      <c r="L25" s="5">
        <f>'ranking-standaryzacja'!L25</f>
        <v>348</v>
      </c>
      <c r="M25" s="6">
        <f>'ranking-standaryzacja'!M25</f>
        <v>12</v>
      </c>
      <c r="N25" s="6">
        <f>'ranking-standaryzacja'!N25</f>
        <v>38.799999999999997</v>
      </c>
      <c r="O25" s="6">
        <f>'ranking-standaryzacja'!O25</f>
        <v>9.75</v>
      </c>
      <c r="P25" s="6">
        <f>'ranking-standaryzacja'!P25</f>
        <v>1.81</v>
      </c>
      <c r="Q25" s="6">
        <f>'ranking-standaryzacja'!Q25</f>
        <v>79</v>
      </c>
      <c r="R25" s="6">
        <f>'ranking-standaryzacja'!R25</f>
        <v>0.17</v>
      </c>
      <c r="S25" s="5">
        <f>'ranking-standaryzacja'!S25</f>
        <v>22.2</v>
      </c>
      <c r="T25" s="5">
        <f>'ranking-standaryzacja'!T25</f>
        <v>18.100000000000001</v>
      </c>
      <c r="U25" s="6">
        <f>'ranking-standaryzacja'!U25</f>
        <v>144.01113543840199</v>
      </c>
    </row>
    <row r="26" spans="1:21" x14ac:dyDescent="0.2">
      <c r="A26" s="6" t="str">
        <f>'ranking-standaryzacja'!A26</f>
        <v>Słowenia</v>
      </c>
      <c r="B26" s="6">
        <f>'ranking-standaryzacja'!B26</f>
        <v>38</v>
      </c>
      <c r="C26" s="6">
        <f>'ranking-standaryzacja'!C26</f>
        <v>176.7</v>
      </c>
      <c r="D26" s="5">
        <f>'ranking-standaryzacja'!D26</f>
        <v>7</v>
      </c>
      <c r="E26" s="5">
        <f>'ranking-standaryzacja'!E26</f>
        <v>48.4</v>
      </c>
      <c r="F26" s="5">
        <f>'ranking-standaryzacja'!F26</f>
        <v>88.7</v>
      </c>
      <c r="G26" s="5">
        <f>'ranking-standaryzacja'!G26</f>
        <v>5.0375000000000005</v>
      </c>
      <c r="H26" s="5">
        <f>'ranking-standaryzacja'!H26</f>
        <v>6.8875000000000002</v>
      </c>
      <c r="I26" s="5">
        <f>'ranking-standaryzacja'!I26</f>
        <v>13.4</v>
      </c>
      <c r="J26" s="5">
        <f>'ranking-standaryzacja'!J26</f>
        <v>12.8</v>
      </c>
      <c r="K26" s="5">
        <f>'ranking-standaryzacja'!K26</f>
        <v>1</v>
      </c>
      <c r="L26" s="5">
        <f>'ranking-standaryzacja'!L26</f>
        <v>466</v>
      </c>
      <c r="M26" s="6">
        <f>'ranking-standaryzacja'!M26</f>
        <v>21.3</v>
      </c>
      <c r="N26" s="6">
        <f>'ranking-standaryzacja'!N26</f>
        <v>6.6</v>
      </c>
      <c r="O26" s="6">
        <f>'ranking-standaryzacja'!O26</f>
        <v>9.1199999999999992</v>
      </c>
      <c r="P26" s="6">
        <f>'ranking-standaryzacja'!P26</f>
        <v>3.87</v>
      </c>
      <c r="Q26" s="6">
        <f>'ranking-standaryzacja'!Q26</f>
        <v>102</v>
      </c>
      <c r="R26" s="6">
        <f>'ranking-standaryzacja'!R26</f>
        <v>0.27</v>
      </c>
      <c r="S26" s="5">
        <f>'ranking-standaryzacja'!S26</f>
        <v>15.2</v>
      </c>
      <c r="T26" s="5">
        <f>'ranking-standaryzacja'!T26</f>
        <v>18.399999999999999</v>
      </c>
      <c r="U26" s="6">
        <f>'ranking-standaryzacja'!U26</f>
        <v>23.599999999999998</v>
      </c>
    </row>
    <row r="27" spans="1:21" x14ac:dyDescent="0.2">
      <c r="A27" s="6" t="str">
        <f>'ranking-standaryzacja'!A27</f>
        <v>Szwecja</v>
      </c>
      <c r="B27" s="6">
        <f>'ranking-standaryzacja'!B27</f>
        <v>13</v>
      </c>
      <c r="C27" s="6">
        <f>'ranking-standaryzacja'!C27</f>
        <v>110.7</v>
      </c>
      <c r="D27" s="5">
        <f>'ranking-standaryzacja'!D27</f>
        <v>165</v>
      </c>
      <c r="E27" s="5">
        <f>'ranking-standaryzacja'!E27</f>
        <v>32</v>
      </c>
      <c r="F27" s="5">
        <f>'ranking-standaryzacja'!F27</f>
        <v>75.099999999999994</v>
      </c>
      <c r="G27" s="5">
        <f>'ranking-standaryzacja'!G27</f>
        <v>2.6374999999999997</v>
      </c>
      <c r="H27" s="5">
        <f>'ranking-standaryzacja'!H27</f>
        <v>4.3624999999999998</v>
      </c>
      <c r="I27" s="5">
        <f>'ranking-standaryzacja'!I27</f>
        <v>17.100000000000001</v>
      </c>
      <c r="J27" s="5">
        <f>'ranking-standaryzacja'!J27</f>
        <v>22.7</v>
      </c>
      <c r="K27" s="5">
        <f>'ranking-standaryzacja'!K27</f>
        <v>1</v>
      </c>
      <c r="L27" s="5">
        <f>'ranking-standaryzacja'!L27</f>
        <v>443</v>
      </c>
      <c r="M27" s="6">
        <f>'ranking-standaryzacja'!M27</f>
        <v>53.8</v>
      </c>
      <c r="N27" s="6">
        <f>'ranking-standaryzacja'!N27</f>
        <v>11.4</v>
      </c>
      <c r="O27" s="6">
        <f>'ranking-standaryzacja'!O27</f>
        <v>18.3</v>
      </c>
      <c r="P27" s="6">
        <f>'ranking-standaryzacja'!P27</f>
        <v>2.2200000000000002</v>
      </c>
      <c r="Q27" s="6">
        <f>'ranking-standaryzacja'!Q27</f>
        <v>128</v>
      </c>
      <c r="R27" s="6">
        <f>'ranking-standaryzacja'!R27</f>
        <v>0.11</v>
      </c>
      <c r="S27" s="5">
        <f>'ranking-standaryzacja'!S27</f>
        <v>18.899999999999999</v>
      </c>
      <c r="T27" s="5">
        <f>'ranking-standaryzacja'!T27</f>
        <v>18.3</v>
      </c>
      <c r="U27" s="6">
        <f>'ranking-standaryzacja'!U27</f>
        <v>71.7</v>
      </c>
    </row>
    <row r="28" spans="1:21" x14ac:dyDescent="0.2">
      <c r="A28" s="6" t="str">
        <f>'ranking-standaryzacja'!A28</f>
        <v>Węgry</v>
      </c>
      <c r="B28" s="6">
        <f>'ranking-standaryzacja'!B28</f>
        <v>21</v>
      </c>
      <c r="C28" s="6">
        <f>'ranking-standaryzacja'!C28</f>
        <v>135.4</v>
      </c>
      <c r="D28" s="5">
        <f>'ranking-standaryzacja'!D28</f>
        <v>700</v>
      </c>
      <c r="E28" s="5">
        <f>'ranking-standaryzacja'!E28</f>
        <v>55.6</v>
      </c>
      <c r="F28" s="5">
        <f>'ranking-standaryzacja'!F28</f>
        <v>80.3</v>
      </c>
      <c r="G28" s="5">
        <f>'ranking-standaryzacja'!G28</f>
        <v>3.21</v>
      </c>
      <c r="H28" s="5">
        <f>'ranking-standaryzacja'!H28</f>
        <v>6.6099999999999994</v>
      </c>
      <c r="I28" s="5">
        <f>'ranking-standaryzacja'!I28</f>
        <v>12.2</v>
      </c>
      <c r="J28" s="5">
        <f>'ranking-standaryzacja'!J28</f>
        <v>12.5</v>
      </c>
      <c r="K28" s="5">
        <f>'ranking-standaryzacja'!K28</f>
        <v>-2</v>
      </c>
      <c r="L28" s="5">
        <f>'ranking-standaryzacja'!L28</f>
        <v>379</v>
      </c>
      <c r="M28" s="6">
        <f>'ranking-standaryzacja'!M28</f>
        <v>14.2</v>
      </c>
      <c r="N28" s="6">
        <f>'ranking-standaryzacja'!N28</f>
        <v>89.9</v>
      </c>
      <c r="O28" s="6">
        <f>'ranking-standaryzacja'!O28</f>
        <v>3.48</v>
      </c>
      <c r="P28" s="6">
        <f>'ranking-standaryzacja'!P28</f>
        <v>2.76</v>
      </c>
      <c r="Q28" s="6">
        <f>'ranking-standaryzacja'!Q28</f>
        <v>61</v>
      </c>
      <c r="R28" s="6">
        <f>'ranking-standaryzacja'!R28</f>
        <v>0.16</v>
      </c>
      <c r="S28" s="5">
        <f>'ranking-standaryzacja'!S28</f>
        <v>12.9</v>
      </c>
      <c r="T28" s="5">
        <f>'ranking-standaryzacja'!T28</f>
        <v>26.3</v>
      </c>
      <c r="U28" s="6">
        <f>'ranking-standaryzacja'!U28</f>
        <v>144.12425003756678</v>
      </c>
    </row>
    <row r="29" spans="1:21" x14ac:dyDescent="0.2">
      <c r="A29" s="6" t="str">
        <f>'ranking-standaryzacja'!A29</f>
        <v>Wielka Brytania</v>
      </c>
      <c r="B29" s="6">
        <f>'ranking-standaryzacja'!B29</f>
        <v>9</v>
      </c>
      <c r="C29" s="6">
        <f>'ranking-standaryzacja'!C29</f>
        <v>172.5</v>
      </c>
      <c r="D29" s="5">
        <f>'ranking-standaryzacja'!D29</f>
        <v>231.76190476190473</v>
      </c>
      <c r="E29" s="5">
        <f>'ranking-standaryzacja'!E29</f>
        <v>35.299999999999997</v>
      </c>
      <c r="F29" s="5">
        <f>'ranking-standaryzacja'!F29</f>
        <v>84.4</v>
      </c>
      <c r="G29" s="5">
        <f>'ranking-standaryzacja'!G29</f>
        <v>6.8899999999999988</v>
      </c>
      <c r="H29" s="5">
        <f>'ranking-standaryzacja'!H29</f>
        <v>2.39</v>
      </c>
      <c r="I29" s="5">
        <f>'ranking-standaryzacja'!I29</f>
        <v>17</v>
      </c>
      <c r="J29" s="5">
        <f>'ranking-standaryzacja'!J29</f>
        <v>8.6</v>
      </c>
      <c r="K29" s="5">
        <f>'ranking-standaryzacja'!K29</f>
        <v>-0.54545454545454541</v>
      </c>
      <c r="L29" s="5">
        <f>'ranking-standaryzacja'!L29</f>
        <v>483</v>
      </c>
      <c r="M29" s="6">
        <f>'ranking-standaryzacja'!M29</f>
        <v>9.3000000000000007</v>
      </c>
      <c r="N29" s="6">
        <f>'ranking-standaryzacja'!N29</f>
        <v>116</v>
      </c>
      <c r="O29" s="6">
        <f>'ranking-standaryzacja'!O29</f>
        <v>2.82</v>
      </c>
      <c r="P29" s="6">
        <f>'ranking-standaryzacja'!P29</f>
        <v>2.4300000000000002</v>
      </c>
      <c r="Q29" s="6">
        <f>'ranking-standaryzacja'!Q29</f>
        <v>113</v>
      </c>
      <c r="R29" s="6">
        <f>'ranking-standaryzacja'!R29</f>
        <v>0.11</v>
      </c>
      <c r="S29" s="5">
        <f>'ranking-standaryzacja'!S29</f>
        <v>13</v>
      </c>
      <c r="T29" s="5">
        <f>'ranking-standaryzacja'!T29</f>
        <v>22.2</v>
      </c>
      <c r="U29" s="6">
        <f>'ranking-standaryzacja'!U29</f>
        <v>325.20000000000005</v>
      </c>
    </row>
    <row r="30" spans="1:21" x14ac:dyDescent="0.2">
      <c r="A30" s="6" t="str">
        <f>'ranking-standaryzacja'!A30</f>
        <v>Włochy</v>
      </c>
      <c r="B30" s="6">
        <f>'ranking-standaryzacja'!B30</f>
        <v>19</v>
      </c>
      <c r="C30" s="6">
        <f>'ranking-standaryzacja'!C30</f>
        <v>188.6</v>
      </c>
      <c r="D30" s="5">
        <f>'ranking-standaryzacja'!D30</f>
        <v>198</v>
      </c>
      <c r="E30" s="5">
        <f>'ranking-standaryzacja'!E30</f>
        <v>77.5</v>
      </c>
      <c r="F30" s="5">
        <f>'ranking-standaryzacja'!F30</f>
        <v>85.1</v>
      </c>
      <c r="G30" s="5">
        <f>'ranking-standaryzacja'!G30</f>
        <v>3.8</v>
      </c>
      <c r="H30" s="5">
        <f>'ranking-standaryzacja'!H30</f>
        <v>3.3500000000000005</v>
      </c>
      <c r="I30" s="5">
        <f>'ranking-standaryzacja'!I30</f>
        <v>16.2</v>
      </c>
      <c r="J30" s="5">
        <f>'ranking-standaryzacja'!J30</f>
        <v>8.4</v>
      </c>
      <c r="K30" s="5">
        <f>'ranking-standaryzacja'!K30</f>
        <v>-0.8</v>
      </c>
      <c r="L30" s="5">
        <f>'ranking-standaryzacja'!L30</f>
        <v>497</v>
      </c>
      <c r="M30" s="6">
        <f>'ranking-standaryzacja'!M30</f>
        <v>17.399999999999999</v>
      </c>
      <c r="N30" s="6">
        <f>'ranking-standaryzacja'!N30</f>
        <v>107.4</v>
      </c>
      <c r="O30" s="6">
        <f>'ranking-standaryzacja'!O30</f>
        <v>13.99</v>
      </c>
      <c r="P30" s="6">
        <f>'ranking-standaryzacja'!P30</f>
        <v>3.5</v>
      </c>
      <c r="Q30" s="6">
        <f>'ranking-standaryzacja'!Q30</f>
        <v>110</v>
      </c>
      <c r="R30" s="6">
        <f>'ranking-standaryzacja'!R30</f>
        <v>0.17</v>
      </c>
      <c r="S30" s="5">
        <f>'ranking-standaryzacja'!S30</f>
        <v>37.799999999999997</v>
      </c>
      <c r="T30" s="5">
        <f>'ranking-standaryzacja'!T30</f>
        <v>30</v>
      </c>
      <c r="U30" s="6">
        <f>'ranking-standaryzacja'!U30</f>
        <v>144.2523062613476</v>
      </c>
    </row>
    <row r="31" spans="1:21" x14ac:dyDescent="0.2">
      <c r="A31" s="6" t="s">
        <v>28</v>
      </c>
      <c r="B31" s="6">
        <f t="shared" ref="B31:L31" si="0">AVERAGE(B3:B30)</f>
        <v>19.571428571428573</v>
      </c>
      <c r="C31" s="6">
        <f t="shared" si="0"/>
        <v>140.66071428571428</v>
      </c>
      <c r="D31" s="5">
        <f t="shared" si="0"/>
        <v>226.10157699443411</v>
      </c>
      <c r="E31" s="5">
        <f t="shared" si="0"/>
        <v>55.171428571428571</v>
      </c>
      <c r="F31" s="5">
        <f t="shared" si="0"/>
        <v>86.746428571428552</v>
      </c>
      <c r="G31" s="5">
        <f t="shared" si="0"/>
        <v>10.963660714285712</v>
      </c>
      <c r="H31" s="5">
        <f t="shared" si="0"/>
        <v>5.8385714285714281</v>
      </c>
      <c r="I31" s="5">
        <f t="shared" si="0"/>
        <v>16.103571428571431</v>
      </c>
      <c r="J31" s="5">
        <f t="shared" si="0"/>
        <v>16.69285714285714</v>
      </c>
      <c r="K31" s="5">
        <f t="shared" si="0"/>
        <v>2.9182178932178933</v>
      </c>
      <c r="L31" s="5">
        <f t="shared" si="0"/>
        <v>478.46428571428572</v>
      </c>
      <c r="M31" s="6">
        <f t="shared" ref="M31:N31" si="1">AVERAGE(M3:M30)</f>
        <v>19.964285714285715</v>
      </c>
      <c r="N31" s="6">
        <f t="shared" si="1"/>
        <v>50.146428571428579</v>
      </c>
      <c r="O31" s="6">
        <f t="shared" ref="O31:T31" si="2">AVERAGE(O3:O30)</f>
        <v>7.7542857142857136</v>
      </c>
      <c r="P31" s="6">
        <f t="shared" si="2"/>
        <v>2.6935714285714289</v>
      </c>
      <c r="Q31" s="6">
        <f t="shared" si="2"/>
        <v>91.178571428571431</v>
      </c>
      <c r="R31" s="6">
        <f t="shared" si="2"/>
        <v>0.17642857142857146</v>
      </c>
      <c r="S31" s="5">
        <f t="shared" si="2"/>
        <v>20.203571428571426</v>
      </c>
      <c r="T31" s="5">
        <f t="shared" si="2"/>
        <v>23.774999999999999</v>
      </c>
      <c r="U31" s="6">
        <f t="shared" ref="U31" si="3">AVERAGE(U3:U30)</f>
        <v>142.93209337504067</v>
      </c>
    </row>
    <row r="32" spans="1:21" x14ac:dyDescent="0.2">
      <c r="A32" s="6" t="s">
        <v>31</v>
      </c>
      <c r="B32" s="6">
        <f t="shared" ref="B32:L32" si="4">ABS(B31)</f>
        <v>19.571428571428573</v>
      </c>
      <c r="C32" s="6">
        <f t="shared" si="4"/>
        <v>140.66071428571428</v>
      </c>
      <c r="D32" s="5">
        <f t="shared" si="4"/>
        <v>226.10157699443411</v>
      </c>
      <c r="E32" s="5">
        <f t="shared" si="4"/>
        <v>55.171428571428571</v>
      </c>
      <c r="F32" s="5">
        <f t="shared" si="4"/>
        <v>86.746428571428552</v>
      </c>
      <c r="G32" s="5">
        <f t="shared" si="4"/>
        <v>10.963660714285712</v>
      </c>
      <c r="H32" s="5">
        <f t="shared" si="4"/>
        <v>5.8385714285714281</v>
      </c>
      <c r="I32" s="5">
        <f t="shared" si="4"/>
        <v>16.103571428571431</v>
      </c>
      <c r="J32" s="5">
        <f t="shared" si="4"/>
        <v>16.69285714285714</v>
      </c>
      <c r="K32" s="5">
        <f t="shared" si="4"/>
        <v>2.9182178932178933</v>
      </c>
      <c r="L32" s="5">
        <f t="shared" si="4"/>
        <v>478.46428571428572</v>
      </c>
      <c r="M32" s="6">
        <f t="shared" ref="M32:N32" si="5">ABS(M31)</f>
        <v>19.964285714285715</v>
      </c>
      <c r="N32" s="6">
        <f t="shared" si="5"/>
        <v>50.146428571428579</v>
      </c>
      <c r="O32" s="6">
        <f t="shared" ref="O32:T32" si="6">ABS(O31)</f>
        <v>7.7542857142857136</v>
      </c>
      <c r="P32" s="6">
        <f t="shared" si="6"/>
        <v>2.6935714285714289</v>
      </c>
      <c r="Q32" s="6">
        <f t="shared" si="6"/>
        <v>91.178571428571431</v>
      </c>
      <c r="R32" s="6">
        <f t="shared" si="6"/>
        <v>0.17642857142857146</v>
      </c>
      <c r="S32" s="5">
        <f t="shared" si="6"/>
        <v>20.203571428571426</v>
      </c>
      <c r="T32" s="5">
        <f t="shared" si="6"/>
        <v>23.774999999999999</v>
      </c>
      <c r="U32" s="6">
        <f t="shared" ref="U32" si="7">ABS(U31)</f>
        <v>142.93209337504067</v>
      </c>
    </row>
    <row r="33" spans="1:25" x14ac:dyDescent="0.2">
      <c r="A33" s="6" t="s">
        <v>29</v>
      </c>
      <c r="B33" s="6">
        <f t="shared" ref="B33:L33" si="8">STDEV(B3:B30)</f>
        <v>8.5132949247744545</v>
      </c>
      <c r="C33" s="6">
        <f t="shared" si="8"/>
        <v>37.503692058108328</v>
      </c>
      <c r="D33" s="5">
        <f t="shared" si="8"/>
        <v>219.63973264423353</v>
      </c>
      <c r="E33" s="5">
        <f t="shared" si="8"/>
        <v>24.402547789612822</v>
      </c>
      <c r="F33" s="5">
        <f t="shared" si="8"/>
        <v>9.3794291124883014</v>
      </c>
      <c r="G33" s="5">
        <f t="shared" si="8"/>
        <v>11.055910654866906</v>
      </c>
      <c r="H33" s="5">
        <f t="shared" si="8"/>
        <v>2.8011360483517502</v>
      </c>
      <c r="I33" s="5">
        <f t="shared" si="8"/>
        <v>4.8799273023468661</v>
      </c>
      <c r="J33" s="5">
        <f t="shared" si="8"/>
        <v>6.2655394122919832</v>
      </c>
      <c r="K33" s="5">
        <f t="shared" si="8"/>
        <v>9.2717548028061003</v>
      </c>
      <c r="L33" s="5">
        <f t="shared" si="8"/>
        <v>116.33651130420695</v>
      </c>
      <c r="M33" s="6">
        <f t="shared" ref="M33:N33" si="9">STDEV(M3:M30)</f>
        <v>11.782982527725203</v>
      </c>
      <c r="N33" s="6">
        <f t="shared" si="9"/>
        <v>60.358432361542135</v>
      </c>
      <c r="O33" s="6">
        <f t="shared" ref="O33:T33" si="10">STDEV(O3:O30)</f>
        <v>5.4442449590924173</v>
      </c>
      <c r="P33" s="6">
        <f t="shared" si="10"/>
        <v>0.69739841573131578</v>
      </c>
      <c r="Q33" s="6">
        <f t="shared" si="10"/>
        <v>27.486095570950948</v>
      </c>
      <c r="R33" s="6">
        <f t="shared" si="10"/>
        <v>9.8477833027964132E-2</v>
      </c>
      <c r="S33" s="5">
        <f t="shared" si="10"/>
        <v>10.090864300348237</v>
      </c>
      <c r="T33" s="5">
        <f t="shared" si="10"/>
        <v>6.8798484587100521</v>
      </c>
      <c r="U33" s="6">
        <f t="shared" ref="U33" si="11">STDEV(U3:U30)</f>
        <v>124.68618591242719</v>
      </c>
    </row>
    <row r="34" spans="1:25" x14ac:dyDescent="0.2">
      <c r="A34" s="6" t="s">
        <v>30</v>
      </c>
      <c r="B34" s="6">
        <f t="shared" ref="B34:L34" si="12">B33/B32*100</f>
        <v>43.49858720687677</v>
      </c>
      <c r="C34" s="6">
        <f t="shared" si="12"/>
        <v>26.662520696382714</v>
      </c>
      <c r="D34" s="5">
        <f t="shared" si="12"/>
        <v>97.142061353088366</v>
      </c>
      <c r="E34" s="5">
        <f t="shared" si="12"/>
        <v>44.230407697382127</v>
      </c>
      <c r="F34" s="5">
        <f t="shared" si="12"/>
        <v>10.812467172369077</v>
      </c>
      <c r="G34" s="5">
        <f t="shared" si="12"/>
        <v>100.84141549966968</v>
      </c>
      <c r="H34" s="5">
        <f t="shared" si="12"/>
        <v>47.976394270766463</v>
      </c>
      <c r="I34" s="5">
        <f t="shared" si="12"/>
        <v>30.303385332825954</v>
      </c>
      <c r="J34" s="5">
        <f t="shared" si="12"/>
        <v>37.53425407449199</v>
      </c>
      <c r="K34" s="5">
        <f t="shared" si="12"/>
        <v>317.71975712828686</v>
      </c>
      <c r="L34" s="5">
        <f t="shared" si="12"/>
        <v>24.314565324459167</v>
      </c>
      <c r="M34" s="6">
        <f t="shared" ref="M34:N34" si="13">M33/M32*100</f>
        <v>59.020306042272928</v>
      </c>
      <c r="N34" s="6">
        <f t="shared" si="13"/>
        <v>120.36436907080545</v>
      </c>
      <c r="O34" s="6">
        <f t="shared" ref="O34:T34" si="14">O33/O32*100</f>
        <v>70.209496524773257</v>
      </c>
      <c r="P34" s="6">
        <f t="shared" si="14"/>
        <v>25.891216707076158</v>
      </c>
      <c r="Q34" s="6">
        <f t="shared" si="14"/>
        <v>30.145345710404488</v>
      </c>
      <c r="R34" s="6">
        <f t="shared" si="14"/>
        <v>55.817395238522174</v>
      </c>
      <c r="S34" s="5">
        <f t="shared" si="14"/>
        <v>49.945943151803199</v>
      </c>
      <c r="T34" s="5">
        <f t="shared" si="14"/>
        <v>28.937322644416625</v>
      </c>
      <c r="U34" s="6">
        <f t="shared" ref="U34" si="15">U33/U32*100</f>
        <v>87.234562209385757</v>
      </c>
    </row>
    <row r="35" spans="1:25" x14ac:dyDescent="0.2">
      <c r="A35" s="6" t="s">
        <v>33</v>
      </c>
      <c r="B35" s="6">
        <f t="shared" ref="B35:L35" si="16">MAX(B3:B30)</f>
        <v>38</v>
      </c>
      <c r="C35" s="6">
        <f t="shared" si="16"/>
        <v>246.9</v>
      </c>
      <c r="D35" s="5">
        <f t="shared" si="16"/>
        <v>860</v>
      </c>
      <c r="E35" s="5">
        <f t="shared" si="16"/>
        <v>100.9</v>
      </c>
      <c r="F35" s="5">
        <f t="shared" si="16"/>
        <v>106.2</v>
      </c>
      <c r="G35" s="5">
        <f t="shared" si="16"/>
        <v>47.112499999999997</v>
      </c>
      <c r="H35" s="5">
        <f t="shared" si="16"/>
        <v>14.112499999999997</v>
      </c>
      <c r="I35" s="5">
        <f t="shared" si="16"/>
        <v>26.2</v>
      </c>
      <c r="J35" s="5">
        <f t="shared" si="16"/>
        <v>31.5</v>
      </c>
      <c r="K35" s="5">
        <f t="shared" si="16"/>
        <v>35</v>
      </c>
      <c r="L35" s="5">
        <f t="shared" si="16"/>
        <v>777</v>
      </c>
      <c r="M35" s="6">
        <f t="shared" ref="M35:N35" si="17">MAX(M3:M30)</f>
        <v>53.8</v>
      </c>
      <c r="N35" s="6">
        <f t="shared" si="17"/>
        <v>261.7</v>
      </c>
      <c r="O35" s="6">
        <f t="shared" ref="O35:T35" si="18">MAX(O3:O30)</f>
        <v>21.25</v>
      </c>
      <c r="P35" s="6">
        <f t="shared" si="18"/>
        <v>3.99</v>
      </c>
      <c r="Q35" s="6">
        <f t="shared" si="18"/>
        <v>140</v>
      </c>
      <c r="R35" s="6">
        <f t="shared" si="18"/>
        <v>0.4</v>
      </c>
      <c r="S35" s="5">
        <f t="shared" si="18"/>
        <v>47.3</v>
      </c>
      <c r="T35" s="5">
        <f t="shared" si="18"/>
        <v>40.4</v>
      </c>
      <c r="U35" s="6">
        <f t="shared" ref="U35" si="19">MAX(U3:U30)</f>
        <v>442.83333333333331</v>
      </c>
    </row>
    <row r="36" spans="1:25" x14ac:dyDescent="0.2">
      <c r="A36" s="6" t="s">
        <v>34</v>
      </c>
      <c r="B36" s="6">
        <f t="shared" ref="B36:L36" si="20">MIN(B3:B30)</f>
        <v>8</v>
      </c>
      <c r="C36" s="6">
        <f t="shared" si="20"/>
        <v>60.2</v>
      </c>
      <c r="D36" s="5">
        <f t="shared" si="20"/>
        <v>0</v>
      </c>
      <c r="E36" s="5">
        <f t="shared" si="20"/>
        <v>6.8</v>
      </c>
      <c r="F36" s="5">
        <f t="shared" si="20"/>
        <v>61</v>
      </c>
      <c r="G36" s="5">
        <f t="shared" si="20"/>
        <v>1.9</v>
      </c>
      <c r="H36" s="5">
        <f t="shared" si="20"/>
        <v>1.8200000000000003</v>
      </c>
      <c r="I36" s="5">
        <f t="shared" si="20"/>
        <v>7.9</v>
      </c>
      <c r="J36" s="5">
        <f t="shared" si="20"/>
        <v>8.4</v>
      </c>
      <c r="K36" s="5">
        <f t="shared" si="20"/>
        <v>-7</v>
      </c>
      <c r="L36" s="5">
        <f t="shared" si="20"/>
        <v>261</v>
      </c>
      <c r="M36" s="6">
        <f t="shared" ref="M36:N36" si="21">MIN(M3:M30)</f>
        <v>5.4</v>
      </c>
      <c r="N36" s="6">
        <f t="shared" si="21"/>
        <v>0.1</v>
      </c>
      <c r="O36" s="6">
        <f t="shared" ref="O36:U36" si="22">MIN(O3:O30)</f>
        <v>0.21</v>
      </c>
      <c r="P36" s="6">
        <f t="shared" si="22"/>
        <v>1.75</v>
      </c>
      <c r="Q36" s="6">
        <f t="shared" si="22"/>
        <v>29</v>
      </c>
      <c r="R36" s="6">
        <f t="shared" si="22"/>
        <v>0.01</v>
      </c>
      <c r="S36" s="5">
        <f t="shared" si="22"/>
        <v>7.1</v>
      </c>
      <c r="T36" s="5">
        <f t="shared" si="22"/>
        <v>13.3</v>
      </c>
      <c r="U36" s="6">
        <f t="shared" si="22"/>
        <v>9.64</v>
      </c>
    </row>
    <row r="42" spans="1:25" x14ac:dyDescent="0.2">
      <c r="B42" s="6" t="s">
        <v>35</v>
      </c>
      <c r="C42" s="6" t="s">
        <v>36</v>
      </c>
      <c r="D42" s="5" t="s">
        <v>129</v>
      </c>
      <c r="E42" s="5" t="s">
        <v>37</v>
      </c>
      <c r="F42" s="5" t="s">
        <v>38</v>
      </c>
      <c r="G42" s="5" t="s">
        <v>39</v>
      </c>
      <c r="H42" s="5" t="s">
        <v>40</v>
      </c>
      <c r="I42" s="5" t="s">
        <v>41</v>
      </c>
      <c r="J42" s="5" t="s">
        <v>42</v>
      </c>
      <c r="K42" s="5" t="s">
        <v>43</v>
      </c>
      <c r="L42" s="5" t="s">
        <v>44</v>
      </c>
      <c r="M42" s="6" t="s">
        <v>45</v>
      </c>
      <c r="N42" s="6" t="s">
        <v>46</v>
      </c>
      <c r="O42" s="6" t="s">
        <v>47</v>
      </c>
      <c r="P42" s="6" t="s">
        <v>48</v>
      </c>
      <c r="Q42" s="6" t="s">
        <v>49</v>
      </c>
      <c r="R42" s="6" t="s">
        <v>50</v>
      </c>
      <c r="S42" s="5" t="s">
        <v>51</v>
      </c>
      <c r="T42" s="5" t="s">
        <v>52</v>
      </c>
      <c r="U42" s="6" t="s">
        <v>137</v>
      </c>
      <c r="W42" s="6">
        <f>'ranking-standaryzacja'!W41</f>
        <v>20</v>
      </c>
    </row>
    <row r="43" spans="1:25" x14ac:dyDescent="0.2">
      <c r="B43" s="6" t="e">
        <f>B1</f>
        <v>#REF!</v>
      </c>
      <c r="C43" s="6" t="e">
        <f t="shared" ref="C43:U43" si="23">C1</f>
        <v>#REF!</v>
      </c>
      <c r="D43" s="5" t="e">
        <f t="shared" si="23"/>
        <v>#REF!</v>
      </c>
      <c r="E43" s="5" t="e">
        <f t="shared" si="23"/>
        <v>#REF!</v>
      </c>
      <c r="F43" s="5" t="e">
        <f t="shared" si="23"/>
        <v>#REF!</v>
      </c>
      <c r="G43" s="5" t="e">
        <f t="shared" si="23"/>
        <v>#REF!</v>
      </c>
      <c r="H43" s="5" t="e">
        <f t="shared" si="23"/>
        <v>#REF!</v>
      </c>
      <c r="I43" s="5" t="e">
        <f t="shared" si="23"/>
        <v>#REF!</v>
      </c>
      <c r="J43" s="5" t="e">
        <f t="shared" si="23"/>
        <v>#REF!</v>
      </c>
      <c r="K43" s="5" t="e">
        <f t="shared" si="23"/>
        <v>#REF!</v>
      </c>
      <c r="L43" s="5" t="e">
        <f t="shared" si="23"/>
        <v>#REF!</v>
      </c>
      <c r="M43" s="6" t="e">
        <f t="shared" si="23"/>
        <v>#REF!</v>
      </c>
      <c r="N43" s="6" t="e">
        <f t="shared" si="23"/>
        <v>#REF!</v>
      </c>
      <c r="O43" s="6" t="e">
        <f t="shared" si="23"/>
        <v>#REF!</v>
      </c>
      <c r="P43" s="6" t="e">
        <f t="shared" si="23"/>
        <v>#REF!</v>
      </c>
      <c r="Q43" s="6" t="e">
        <f t="shared" si="23"/>
        <v>#REF!</v>
      </c>
      <c r="R43" s="6" t="e">
        <f t="shared" si="23"/>
        <v>#REF!</v>
      </c>
      <c r="S43" s="5" t="e">
        <f t="shared" ref="S43" si="24">S1</f>
        <v>#REF!</v>
      </c>
      <c r="T43" s="5" t="e">
        <f t="shared" si="23"/>
        <v>#REF!</v>
      </c>
      <c r="U43" s="6" t="e">
        <f t="shared" si="23"/>
        <v>#REF!</v>
      </c>
      <c r="V43" s="6" t="s">
        <v>32</v>
      </c>
      <c r="W43" s="6" t="s">
        <v>53</v>
      </c>
      <c r="X43" s="6" t="s">
        <v>118</v>
      </c>
      <c r="Y43" s="6" t="s">
        <v>121</v>
      </c>
    </row>
    <row r="44" spans="1:25" x14ac:dyDescent="0.2">
      <c r="A44" s="6" t="str">
        <f>A3</f>
        <v>Austria</v>
      </c>
      <c r="B44" s="6">
        <f>(B3-$B$36)/($B$35-$B$36)</f>
        <v>0.23333333333333334</v>
      </c>
      <c r="C44" s="6">
        <f>(C3-$C$36)/($C$35-$C$36)</f>
        <v>0.37546866630958764</v>
      </c>
      <c r="D44" s="5">
        <f>($D$35-D3)/($D$35-$D$36)</f>
        <v>0.5720930232558139</v>
      </c>
      <c r="E44" s="5">
        <f>($E$35-E3)/($E$35-$E$36)</f>
        <v>0.40913921360255051</v>
      </c>
      <c r="F44" s="5">
        <f>($F$35-F3)/($F$35-$F$36)</f>
        <v>0.48672566371681414</v>
      </c>
      <c r="G44" s="5">
        <f>($G$35-G3)/($G$35-$G$36)</f>
        <v>1</v>
      </c>
      <c r="H44" s="5">
        <f>($H$35-H3)/($H$35-$H$36)</f>
        <v>0.8328248932275778</v>
      </c>
      <c r="I44" s="5">
        <f>($I$35-I3)/($I$35-$I$36)</f>
        <v>0.48633879781420764</v>
      </c>
      <c r="J44" s="5">
        <f>($J$35-J3)/($J$35-$F$36)</f>
        <v>-0.37627118644067803</v>
      </c>
      <c r="K44" s="5">
        <f>($K$35-K3)/($K$35-$K$36)</f>
        <v>0.8</v>
      </c>
      <c r="L44" s="5">
        <f>($L$35-L3)/($L$35-$L$36)</f>
        <v>0.41279069767441862</v>
      </c>
      <c r="M44" s="6">
        <f>(M3-$M$36)/($M$35-$M$36)</f>
        <v>0.58057851239669422</v>
      </c>
      <c r="N44" s="6">
        <f>(N3-$N$36)/($N$35-$N$36)</f>
        <v>0.11926605504587157</v>
      </c>
      <c r="O44" s="6">
        <f>(O3-$O$36)/($O$35-$O$36)</f>
        <v>1</v>
      </c>
      <c r="P44" s="6">
        <f>(P3-$P$36)/($P$35-$P$36)</f>
        <v>0.2767857142857143</v>
      </c>
      <c r="Q44" s="6">
        <f>(Q3-$Q$36)/($Q$35-$Q$36)</f>
        <v>0.72072072072072069</v>
      </c>
      <c r="R44" s="6">
        <f>(R3-$R$36)/($R$35-$R$36)</f>
        <v>0.33333333333333331</v>
      </c>
      <c r="S44" s="5">
        <f>($S$35-S3)/($S$35-$S$36)</f>
        <v>0.89800995024875618</v>
      </c>
      <c r="T44" s="5">
        <f>($T$35-T3)/($T$35-$T$36)</f>
        <v>0.82656826568265684</v>
      </c>
      <c r="U44" s="6">
        <f>(U3-$U$36)/($U$35-$U$36)</f>
        <v>0.30978021131239258</v>
      </c>
      <c r="V44" s="6">
        <f>SUM(B44:U44)</f>
        <v>10.297485865519766</v>
      </c>
      <c r="W44" s="6">
        <f>V44/$W$42</f>
        <v>0.51487429327598833</v>
      </c>
      <c r="X44" s="6">
        <f>W44-$W$73</f>
        <v>0.21058010077913158</v>
      </c>
      <c r="Y44" s="6">
        <f>X44/$X$74</f>
        <v>0.81598926133790251</v>
      </c>
    </row>
    <row r="45" spans="1:25" x14ac:dyDescent="0.2">
      <c r="A45" s="6" t="str">
        <f t="shared" ref="A45:A71" si="25">A4</f>
        <v>Belgia</v>
      </c>
      <c r="B45" s="6">
        <f t="shared" ref="B45:B71" si="26">(B4-$B$36)/($B$35-$B$36)</f>
        <v>0.16666666666666666</v>
      </c>
      <c r="C45" s="6">
        <f t="shared" ref="C45:C71" si="27">(C4-$C$36)/($C$35-$C$36)</f>
        <v>0.40278521692554903</v>
      </c>
      <c r="D45" s="5">
        <f t="shared" ref="D45:D71" si="28">($D$35-D4)/($D$35-$D$36)</f>
        <v>0.73050941306755257</v>
      </c>
      <c r="E45" s="5">
        <f t="shared" ref="E45:E71" si="29">($E$35-E4)/($E$35-$E$36)</f>
        <v>0.26461211477151969</v>
      </c>
      <c r="F45" s="5">
        <f t="shared" ref="F45:F71" si="30">($F$35-F4)/($F$35-$F$36)</f>
        <v>0.50000000000000011</v>
      </c>
      <c r="G45" s="5">
        <f t="shared" ref="G45:G71" si="31">($G$35-G4)/($G$35-$G$36)</f>
        <v>0.89538291401714132</v>
      </c>
      <c r="H45" s="5">
        <f t="shared" ref="H45:H71" si="32">($H$35-H4)/($H$35-$H$36)</f>
        <v>0.83404514948139108</v>
      </c>
      <c r="I45" s="5">
        <f t="shared" ref="I45:I71" si="33">($I$35-I4)/($I$35-$I$36)</f>
        <v>0.57923497267759572</v>
      </c>
      <c r="J45" s="5">
        <f t="shared" ref="J45:J71" si="34">($J$35-J4)/($J$35-$F$36)</f>
        <v>-0.64406779661016944</v>
      </c>
      <c r="K45" s="5">
        <f t="shared" ref="K45:K71" si="35">($K$35-K4)/($K$35-$K$36)</f>
        <v>0.69761904761904758</v>
      </c>
      <c r="L45" s="5">
        <f t="shared" ref="L45:L71" si="36">($L$35-L4)/($L$35-$L$36)</f>
        <v>0.69186046511627908</v>
      </c>
      <c r="M45" s="6">
        <f t="shared" ref="M45:M71" si="37">(M4-$M$36)/($M$35-$M$36)</f>
        <v>6.8181818181818163E-2</v>
      </c>
      <c r="N45" s="6">
        <f t="shared" ref="N45:N71" si="38">(N4-$N$36)/($N$35-$N$36)</f>
        <v>4.9694189602446488E-2</v>
      </c>
      <c r="O45" s="6">
        <f t="shared" ref="O45:O71" si="39">(O4-$O$36)/($O$35-$O$36)</f>
        <v>0.26568441064638781</v>
      </c>
      <c r="P45" s="6">
        <f t="shared" ref="P45:P71" si="40">(P4-$P$36)/($P$35-$P$36)</f>
        <v>0.20982142857142863</v>
      </c>
      <c r="Q45" s="6">
        <f t="shared" ref="Q45:Q71" si="41">(Q4-$Q$36)/($Q$35-$Q$36)</f>
        <v>0.47747747747747749</v>
      </c>
      <c r="R45" s="6">
        <f t="shared" ref="R45:R71" si="42">(R4-$R$36)/($R$35-$R$36)</f>
        <v>0.58974358974358965</v>
      </c>
      <c r="S45" s="5">
        <f t="shared" ref="S45:S71" si="43">($S$35-S4)/($S$35-$S$36)</f>
        <v>0.67661691542288549</v>
      </c>
      <c r="T45" s="5">
        <f t="shared" ref="T45:T71" si="44">($T$35-T4)/($T$35-$T$36)</f>
        <v>0.72693726937269376</v>
      </c>
      <c r="U45" s="6">
        <f t="shared" ref="U45:U71" si="45">(U4-$U$36)/($U$35-$U$36)</f>
        <v>0.17364071469243911</v>
      </c>
      <c r="V45" s="6">
        <f t="shared" ref="V45:V71" si="46">SUM(B45:U45)</f>
        <v>8.3564459774437392</v>
      </c>
      <c r="W45" s="6">
        <f t="shared" ref="W45:W71" si="47">V45/$W$42</f>
        <v>0.41782229887218697</v>
      </c>
      <c r="X45" s="6">
        <f t="shared" ref="X45:X71" si="48">W45-$W$73</f>
        <v>0.11352810637533023</v>
      </c>
      <c r="Y45" s="6">
        <f t="shared" ref="Y45:Y71" si="49">X45/$X$74</f>
        <v>0.439916760033562</v>
      </c>
    </row>
    <row r="46" spans="1:25" x14ac:dyDescent="0.2">
      <c r="A46" s="6" t="str">
        <f t="shared" si="25"/>
        <v>Bułgaria</v>
      </c>
      <c r="B46" s="6">
        <f t="shared" si="26"/>
        <v>0.8666666666666667</v>
      </c>
      <c r="C46" s="6">
        <f t="shared" si="27"/>
        <v>0.36529191215854317</v>
      </c>
      <c r="D46" s="5">
        <f t="shared" si="28"/>
        <v>0.96860465116279071</v>
      </c>
      <c r="E46" s="5">
        <f t="shared" si="29"/>
        <v>0.67693942614240166</v>
      </c>
      <c r="F46" s="5">
        <f t="shared" si="30"/>
        <v>0</v>
      </c>
      <c r="G46" s="5">
        <f t="shared" si="31"/>
        <v>0</v>
      </c>
      <c r="H46" s="5">
        <f t="shared" si="32"/>
        <v>0.57962172056131778</v>
      </c>
      <c r="I46" s="5">
        <f t="shared" si="33"/>
        <v>0.88524590163934436</v>
      </c>
      <c r="J46" s="5">
        <f t="shared" si="34"/>
        <v>-0.41016949152542376</v>
      </c>
      <c r="K46" s="5">
        <f t="shared" si="35"/>
        <v>0.94285714285714284</v>
      </c>
      <c r="L46" s="5">
        <f t="shared" si="36"/>
        <v>0.72286821705426352</v>
      </c>
      <c r="M46" s="6">
        <f t="shared" si="37"/>
        <v>0.27685950413223143</v>
      </c>
      <c r="N46" s="6">
        <f t="shared" si="38"/>
        <v>0.14831804281345567</v>
      </c>
      <c r="O46" s="6">
        <f t="shared" si="39"/>
        <v>0.14211026615969582</v>
      </c>
      <c r="P46" s="6">
        <f t="shared" si="40"/>
        <v>0.45535714285714285</v>
      </c>
      <c r="Q46" s="6">
        <f t="shared" si="41"/>
        <v>0</v>
      </c>
      <c r="R46" s="6">
        <f t="shared" si="42"/>
        <v>0.41025641025641024</v>
      </c>
      <c r="S46" s="5">
        <f t="shared" si="43"/>
        <v>0.74875621890547261</v>
      </c>
      <c r="T46" s="5">
        <f t="shared" si="44"/>
        <v>0</v>
      </c>
      <c r="U46" s="6">
        <f t="shared" si="45"/>
        <v>5.4340633127625847E-2</v>
      </c>
      <c r="V46" s="6">
        <f t="shared" si="46"/>
        <v>7.8339243649690813</v>
      </c>
      <c r="W46" s="6">
        <f t="shared" si="47"/>
        <v>0.39169621824845408</v>
      </c>
      <c r="X46" s="6">
        <f t="shared" si="48"/>
        <v>8.7402025751597334E-2</v>
      </c>
      <c r="Y46" s="6">
        <f t="shared" si="49"/>
        <v>0.3386792682148338</v>
      </c>
    </row>
    <row r="47" spans="1:25" x14ac:dyDescent="0.2">
      <c r="A47" s="6" t="str">
        <f t="shared" si="25"/>
        <v>Chorwacja</v>
      </c>
      <c r="B47" s="6">
        <f t="shared" si="26"/>
        <v>0.96666666666666667</v>
      </c>
      <c r="C47" s="6">
        <f t="shared" si="27"/>
        <v>0.23674343867166581</v>
      </c>
      <c r="D47" s="5">
        <f t="shared" si="28"/>
        <v>0.38953488372093026</v>
      </c>
      <c r="E47" s="5">
        <f t="shared" si="29"/>
        <v>0.56429330499468655</v>
      </c>
      <c r="F47" s="5">
        <f t="shared" si="30"/>
        <v>0.32964601769911517</v>
      </c>
      <c r="G47" s="5">
        <f t="shared" si="31"/>
        <v>0.88249930881946359</v>
      </c>
      <c r="H47" s="5">
        <f t="shared" si="32"/>
        <v>0.50132194427496424</v>
      </c>
      <c r="I47" s="5">
        <f t="shared" si="33"/>
        <v>0.96721311475409844</v>
      </c>
      <c r="J47" s="5">
        <f t="shared" si="34"/>
        <v>-0.72542372881355932</v>
      </c>
      <c r="K47" s="5">
        <f t="shared" si="35"/>
        <v>0.9285714285714286</v>
      </c>
      <c r="L47" s="5">
        <f t="shared" si="36"/>
        <v>0.72480620155038755</v>
      </c>
      <c r="M47" s="6">
        <f t="shared" si="37"/>
        <v>0.47314049586776857</v>
      </c>
      <c r="N47" s="6">
        <f t="shared" si="38"/>
        <v>0.14449541284403669</v>
      </c>
      <c r="O47" s="6">
        <f t="shared" si="39"/>
        <v>0.27756653992395436</v>
      </c>
      <c r="P47" s="6">
        <f t="shared" si="40"/>
        <v>0.78571428571428559</v>
      </c>
      <c r="Q47" s="6">
        <f t="shared" si="41"/>
        <v>0.45945945945945948</v>
      </c>
      <c r="R47" s="6">
        <f t="shared" si="42"/>
        <v>0.43589743589743585</v>
      </c>
      <c r="S47" s="5">
        <f t="shared" si="43"/>
        <v>0.38557213930348255</v>
      </c>
      <c r="T47" s="5">
        <f t="shared" si="44"/>
        <v>0.46125461254612549</v>
      </c>
      <c r="U47" s="6">
        <f t="shared" si="45"/>
        <v>9.0629280228997064E-2</v>
      </c>
      <c r="V47" s="6">
        <f t="shared" si="46"/>
        <v>9.279602242695395</v>
      </c>
      <c r="W47" s="6">
        <f t="shared" si="47"/>
        <v>0.46398011213476975</v>
      </c>
      <c r="X47" s="6">
        <f t="shared" si="48"/>
        <v>0.15968591963791301</v>
      </c>
      <c r="Y47" s="6">
        <f t="shared" si="49"/>
        <v>0.61877639496465264</v>
      </c>
    </row>
    <row r="48" spans="1:25" x14ac:dyDescent="0.2">
      <c r="A48" s="6" t="str">
        <f t="shared" si="25"/>
        <v>Cypr</v>
      </c>
      <c r="B48" s="6">
        <f t="shared" si="26"/>
        <v>0.7</v>
      </c>
      <c r="C48" s="6">
        <f t="shared" si="27"/>
        <v>0.5088377075522228</v>
      </c>
      <c r="D48" s="5">
        <f t="shared" si="28"/>
        <v>0.77558139534883719</v>
      </c>
      <c r="E48" s="5">
        <f t="shared" si="29"/>
        <v>4.9946865037194497E-2</v>
      </c>
      <c r="F48" s="5">
        <f t="shared" si="30"/>
        <v>0.11946902654867268</v>
      </c>
      <c r="G48" s="5">
        <f t="shared" si="31"/>
        <v>0.56732098424108368</v>
      </c>
      <c r="H48" s="5">
        <f t="shared" si="32"/>
        <v>0.89587146634126491</v>
      </c>
      <c r="I48" s="5">
        <f t="shared" si="33"/>
        <v>0.57923497267759572</v>
      </c>
      <c r="J48" s="5">
        <f t="shared" si="34"/>
        <v>-0.51186440677966105</v>
      </c>
      <c r="K48" s="5">
        <f t="shared" si="35"/>
        <v>0.10238095238095239</v>
      </c>
      <c r="L48" s="5">
        <f t="shared" si="36"/>
        <v>0.26550387596899228</v>
      </c>
      <c r="M48" s="6">
        <f t="shared" si="37"/>
        <v>8.0578512396694224E-2</v>
      </c>
      <c r="N48" s="6">
        <f t="shared" si="38"/>
        <v>1</v>
      </c>
      <c r="O48" s="6">
        <f t="shared" si="39"/>
        <v>0.22480988593155896</v>
      </c>
      <c r="P48" s="6">
        <f t="shared" si="40"/>
        <v>0.5401785714285714</v>
      </c>
      <c r="Q48" s="6">
        <f t="shared" si="41"/>
        <v>0.24324324324324326</v>
      </c>
      <c r="R48" s="6">
        <f t="shared" si="42"/>
        <v>0.12820512820512819</v>
      </c>
      <c r="S48" s="5">
        <f t="shared" si="43"/>
        <v>0.45273631840796014</v>
      </c>
      <c r="T48" s="5">
        <f t="shared" si="44"/>
        <v>0.4686346863468635</v>
      </c>
      <c r="U48" s="6">
        <f t="shared" si="45"/>
        <v>0.31224747919697632</v>
      </c>
      <c r="V48" s="6">
        <f t="shared" si="46"/>
        <v>7.5029166644741503</v>
      </c>
      <c r="W48" s="6">
        <f t="shared" si="47"/>
        <v>0.37514583322370754</v>
      </c>
      <c r="X48" s="6">
        <f t="shared" si="48"/>
        <v>7.0851640726850795E-2</v>
      </c>
      <c r="Y48" s="6">
        <f t="shared" si="49"/>
        <v>0.27454720444796554</v>
      </c>
    </row>
    <row r="49" spans="1:25" x14ac:dyDescent="0.2">
      <c r="A49" s="6" t="str">
        <f t="shared" si="25"/>
        <v>Czechy</v>
      </c>
      <c r="B49" s="6">
        <f t="shared" si="26"/>
        <v>0.2</v>
      </c>
      <c r="C49" s="6">
        <f t="shared" si="27"/>
        <v>0.56668452062131769</v>
      </c>
      <c r="D49" s="5">
        <f t="shared" si="28"/>
        <v>0.98953488372093024</v>
      </c>
      <c r="E49" s="5">
        <f t="shared" si="29"/>
        <v>0.72476089266737509</v>
      </c>
      <c r="F49" s="5">
        <f t="shared" si="30"/>
        <v>0.55088495575221252</v>
      </c>
      <c r="G49" s="5">
        <f t="shared" si="31"/>
        <v>0.72573956317390109</v>
      </c>
      <c r="H49" s="5">
        <f t="shared" si="32"/>
        <v>0.84197681513117739</v>
      </c>
      <c r="I49" s="5">
        <f t="shared" si="33"/>
        <v>0.63934426229508201</v>
      </c>
      <c r="J49" s="5">
        <f t="shared" si="34"/>
        <v>-0.53898305084745768</v>
      </c>
      <c r="K49" s="5">
        <f t="shared" si="35"/>
        <v>0.90476190476190477</v>
      </c>
      <c r="L49" s="5">
        <f t="shared" si="36"/>
        <v>0.84883720930232553</v>
      </c>
      <c r="M49" s="6">
        <f t="shared" si="37"/>
        <v>0.1962809917355372</v>
      </c>
      <c r="N49" s="6">
        <f t="shared" si="38"/>
        <v>3.4403669724770644E-2</v>
      </c>
      <c r="O49" s="6">
        <f t="shared" si="39"/>
        <v>0.65541825095057038</v>
      </c>
      <c r="P49" s="6">
        <f t="shared" si="40"/>
        <v>0.16071428571428564</v>
      </c>
      <c r="Q49" s="6">
        <f t="shared" si="41"/>
        <v>0.45945945945945948</v>
      </c>
      <c r="R49" s="6">
        <f t="shared" si="42"/>
        <v>0.7435897435897435</v>
      </c>
      <c r="S49" s="5">
        <f t="shared" si="43"/>
        <v>0.91542288557213936</v>
      </c>
      <c r="T49" s="5">
        <f t="shared" si="44"/>
        <v>1</v>
      </c>
      <c r="U49" s="6">
        <f t="shared" si="45"/>
        <v>0.2230182058819003</v>
      </c>
      <c r="V49" s="6">
        <f t="shared" si="46"/>
        <v>10.841849449207174</v>
      </c>
      <c r="W49" s="6">
        <f t="shared" si="47"/>
        <v>0.54209247246035874</v>
      </c>
      <c r="X49" s="6">
        <f t="shared" si="48"/>
        <v>0.237798279963502</v>
      </c>
      <c r="Y49" s="6">
        <f t="shared" si="49"/>
        <v>0.92145859032693134</v>
      </c>
    </row>
    <row r="50" spans="1:25" x14ac:dyDescent="0.2">
      <c r="A50" s="6" t="str">
        <f t="shared" si="25"/>
        <v>Dania</v>
      </c>
      <c r="B50" s="6">
        <f t="shared" si="26"/>
        <v>0</v>
      </c>
      <c r="C50" s="6">
        <f t="shared" si="27"/>
        <v>0.32779860739153727</v>
      </c>
      <c r="D50" s="5">
        <f t="shared" si="28"/>
        <v>0.73050941306755257</v>
      </c>
      <c r="E50" s="5">
        <f t="shared" si="29"/>
        <v>0.924548352816153</v>
      </c>
      <c r="F50" s="5">
        <f t="shared" si="30"/>
        <v>0.65265486725663713</v>
      </c>
      <c r="G50" s="5">
        <f t="shared" si="31"/>
        <v>0.97301631186065807</v>
      </c>
      <c r="H50" s="5">
        <f t="shared" si="32"/>
        <v>0.63066910717917424</v>
      </c>
      <c r="I50" s="5">
        <f t="shared" si="33"/>
        <v>0.43169398907103823</v>
      </c>
      <c r="J50" s="5">
        <f t="shared" si="34"/>
        <v>-0.29152542372881363</v>
      </c>
      <c r="K50" s="5">
        <f t="shared" si="35"/>
        <v>0.63809523809523816</v>
      </c>
      <c r="L50" s="5">
        <f t="shared" si="36"/>
        <v>0</v>
      </c>
      <c r="M50" s="6">
        <f t="shared" si="37"/>
        <v>0.55371900826446296</v>
      </c>
      <c r="N50" s="6">
        <f t="shared" si="38"/>
        <v>1.9113149847094803E-2</v>
      </c>
      <c r="O50" s="6">
        <f t="shared" si="39"/>
        <v>0.35456273764258556</v>
      </c>
      <c r="P50" s="6">
        <f t="shared" si="40"/>
        <v>1</v>
      </c>
      <c r="Q50" s="6">
        <f t="shared" si="41"/>
        <v>0.90090090090090091</v>
      </c>
      <c r="R50" s="6">
        <f t="shared" si="42"/>
        <v>0.12820512820512819</v>
      </c>
      <c r="S50" s="5">
        <f t="shared" si="43"/>
        <v>0.87810945273631846</v>
      </c>
      <c r="T50" s="5">
        <f t="shared" si="44"/>
        <v>0.87084870848708484</v>
      </c>
      <c r="U50" s="6">
        <f t="shared" si="45"/>
        <v>0.13604780005848044</v>
      </c>
      <c r="V50" s="6">
        <f t="shared" si="46"/>
        <v>9.8589673491512322</v>
      </c>
      <c r="W50" s="6">
        <f t="shared" si="47"/>
        <v>0.4929483674575616</v>
      </c>
      <c r="X50" s="6">
        <f t="shared" si="48"/>
        <v>0.18865417496070486</v>
      </c>
      <c r="Y50" s="6">
        <f t="shared" si="49"/>
        <v>0.73102719727519638</v>
      </c>
    </row>
    <row r="51" spans="1:25" x14ac:dyDescent="0.2">
      <c r="A51" s="6" t="str">
        <f t="shared" si="25"/>
        <v>Estonia</v>
      </c>
      <c r="B51" s="6">
        <f t="shared" si="26"/>
        <v>0.33333333333333331</v>
      </c>
      <c r="C51" s="6">
        <f t="shared" si="27"/>
        <v>0.26834493840385643</v>
      </c>
      <c r="D51" s="5">
        <f t="shared" si="28"/>
        <v>0.71976744186046515</v>
      </c>
      <c r="E51" s="5">
        <f t="shared" si="29"/>
        <v>1</v>
      </c>
      <c r="F51" s="5">
        <f t="shared" si="30"/>
        <v>0.27876106194690281</v>
      </c>
      <c r="G51" s="5">
        <f t="shared" si="31"/>
        <v>0.14597732927840756</v>
      </c>
      <c r="H51" s="5">
        <f t="shared" si="32"/>
        <v>0</v>
      </c>
      <c r="I51" s="5">
        <f t="shared" si="33"/>
        <v>0.86338797814207657</v>
      </c>
      <c r="J51" s="5">
        <f t="shared" si="34"/>
        <v>-0.16949152542372881</v>
      </c>
      <c r="K51" s="5">
        <f t="shared" si="35"/>
        <v>0.97089947089947093</v>
      </c>
      <c r="L51" s="5">
        <f t="shared" si="36"/>
        <v>0.77713178294573648</v>
      </c>
      <c r="M51" s="6">
        <f t="shared" si="37"/>
        <v>0.48347107438016529</v>
      </c>
      <c r="N51" s="6">
        <f t="shared" si="38"/>
        <v>4.4342507645259946E-2</v>
      </c>
      <c r="O51" s="6">
        <f t="shared" si="39"/>
        <v>0.84648288973384023</v>
      </c>
      <c r="P51" s="6">
        <f t="shared" si="40"/>
        <v>0.58482142857142849</v>
      </c>
      <c r="Q51" s="6">
        <f t="shared" si="41"/>
        <v>0.32432432432432434</v>
      </c>
      <c r="R51" s="6">
        <f t="shared" si="42"/>
        <v>0.35897435897435892</v>
      </c>
      <c r="S51" s="5">
        <f t="shared" si="43"/>
        <v>0.84328358208955234</v>
      </c>
      <c r="T51" s="5">
        <f t="shared" si="44"/>
        <v>0.59040590405904059</v>
      </c>
      <c r="U51" s="6">
        <f t="shared" si="45"/>
        <v>4.2960033241508794E-2</v>
      </c>
      <c r="V51" s="6">
        <f t="shared" si="46"/>
        <v>9.3071779144059992</v>
      </c>
      <c r="W51" s="6">
        <f t="shared" si="47"/>
        <v>0.46535889572029998</v>
      </c>
      <c r="X51" s="6">
        <f t="shared" si="48"/>
        <v>0.16106470322344324</v>
      </c>
      <c r="Y51" s="6">
        <f t="shared" si="49"/>
        <v>0.624119124858593</v>
      </c>
    </row>
    <row r="52" spans="1:25" x14ac:dyDescent="0.2">
      <c r="A52" s="6" t="str">
        <f t="shared" si="25"/>
        <v>Finlandia</v>
      </c>
      <c r="B52" s="6">
        <f t="shared" si="26"/>
        <v>0.2</v>
      </c>
      <c r="C52" s="6">
        <f t="shared" si="27"/>
        <v>0.33261917514729511</v>
      </c>
      <c r="D52" s="5">
        <f t="shared" si="28"/>
        <v>0.73050941306755257</v>
      </c>
      <c r="E52" s="5">
        <f t="shared" si="29"/>
        <v>0.59086078639744954</v>
      </c>
      <c r="F52" s="5">
        <f t="shared" si="30"/>
        <v>0.65044247787610632</v>
      </c>
      <c r="G52" s="5">
        <f t="shared" si="31"/>
        <v>0.81559303290019358</v>
      </c>
      <c r="H52" s="5">
        <f t="shared" si="32"/>
        <v>0.48911938173683134</v>
      </c>
      <c r="I52" s="5">
        <f t="shared" si="33"/>
        <v>0.77595628415300555</v>
      </c>
      <c r="J52" s="5">
        <f t="shared" si="34"/>
        <v>0</v>
      </c>
      <c r="K52" s="5">
        <f t="shared" si="35"/>
        <v>0.73809523809523814</v>
      </c>
      <c r="L52" s="5">
        <f t="shared" si="36"/>
        <v>0.52906976744186052</v>
      </c>
      <c r="M52" s="6">
        <f t="shared" si="37"/>
        <v>0.68801652892561993</v>
      </c>
      <c r="N52" s="6">
        <f t="shared" si="38"/>
        <v>0.2633792048929664</v>
      </c>
      <c r="O52" s="6">
        <f t="shared" si="39"/>
        <v>0.48764258555133083</v>
      </c>
      <c r="P52" s="6">
        <f t="shared" si="40"/>
        <v>0.60714285714285698</v>
      </c>
      <c r="Q52" s="6">
        <f t="shared" si="41"/>
        <v>0.93693693693693691</v>
      </c>
      <c r="R52" s="6">
        <f t="shared" si="42"/>
        <v>0.53846153846153844</v>
      </c>
      <c r="S52" s="5">
        <f t="shared" si="43"/>
        <v>0.67661691542288549</v>
      </c>
      <c r="T52" s="5">
        <f t="shared" si="44"/>
        <v>0.87822878228782286</v>
      </c>
      <c r="U52" s="6">
        <f t="shared" si="45"/>
        <v>0.28407639391187922</v>
      </c>
      <c r="V52" s="6">
        <f t="shared" si="46"/>
        <v>11.21276730034937</v>
      </c>
      <c r="W52" s="6">
        <f t="shared" si="47"/>
        <v>0.56063836501746844</v>
      </c>
      <c r="X52" s="6">
        <f t="shared" si="48"/>
        <v>0.2563441725206117</v>
      </c>
      <c r="Y52" s="6">
        <f t="shared" si="49"/>
        <v>0.99332316400951626</v>
      </c>
    </row>
    <row r="53" spans="1:25" x14ac:dyDescent="0.2">
      <c r="A53" s="6" t="str">
        <f t="shared" si="25"/>
        <v>Francja</v>
      </c>
      <c r="B53" s="6">
        <f t="shared" si="26"/>
        <v>0.16666666666666666</v>
      </c>
      <c r="C53" s="6">
        <f t="shared" si="27"/>
        <v>0.47188002142474567</v>
      </c>
      <c r="D53" s="5">
        <f t="shared" si="28"/>
        <v>0</v>
      </c>
      <c r="E53" s="5">
        <f t="shared" si="29"/>
        <v>0.57173219978746015</v>
      </c>
      <c r="F53" s="5">
        <f t="shared" si="30"/>
        <v>0.46902654867256638</v>
      </c>
      <c r="G53" s="5">
        <f t="shared" si="31"/>
        <v>0.96129388996405862</v>
      </c>
      <c r="H53" s="5">
        <f t="shared" si="32"/>
        <v>0.77994712222900153</v>
      </c>
      <c r="I53" s="5">
        <f t="shared" si="33"/>
        <v>0.46448087431693996</v>
      </c>
      <c r="J53" s="5">
        <f t="shared" si="34"/>
        <v>-0.70169491525423722</v>
      </c>
      <c r="K53" s="5">
        <f t="shared" si="35"/>
        <v>0.90476190476190477</v>
      </c>
      <c r="L53" s="5">
        <f t="shared" si="36"/>
        <v>0.51550387596899228</v>
      </c>
      <c r="M53" s="6">
        <f t="shared" si="37"/>
        <v>0.21900826446280991</v>
      </c>
      <c r="N53" s="6">
        <f t="shared" si="38"/>
        <v>0.6303516819571866</v>
      </c>
      <c r="O53" s="6">
        <f t="shared" si="39"/>
        <v>0.2414448669201521</v>
      </c>
      <c r="P53" s="6">
        <f t="shared" si="40"/>
        <v>0.21428571428571425</v>
      </c>
      <c r="Q53" s="6">
        <f t="shared" si="41"/>
        <v>0.69369369369369371</v>
      </c>
      <c r="R53" s="6">
        <f t="shared" si="42"/>
        <v>0.71794871794871784</v>
      </c>
      <c r="S53" s="5">
        <f t="shared" si="43"/>
        <v>0.56467661691542281</v>
      </c>
      <c r="T53" s="5">
        <f t="shared" si="44"/>
        <v>0.81918819188191883</v>
      </c>
      <c r="U53" s="6">
        <f t="shared" si="45"/>
        <v>0.98185952384616559</v>
      </c>
      <c r="V53" s="6">
        <f t="shared" si="46"/>
        <v>9.6860554604498823</v>
      </c>
      <c r="W53" s="6">
        <f t="shared" si="47"/>
        <v>0.48430277302249414</v>
      </c>
      <c r="X53" s="6">
        <f t="shared" si="48"/>
        <v>0.1800085805256374</v>
      </c>
      <c r="Y53" s="6">
        <f t="shared" si="49"/>
        <v>0.69752587311970482</v>
      </c>
    </row>
    <row r="54" spans="1:25" x14ac:dyDescent="0.2">
      <c r="A54" s="6" t="str">
        <f t="shared" si="25"/>
        <v>Grecja</v>
      </c>
      <c r="B54" s="6">
        <f t="shared" si="26"/>
        <v>0.6333333333333333</v>
      </c>
      <c r="C54" s="6">
        <f t="shared" si="27"/>
        <v>0.29619710765934654</v>
      </c>
      <c r="D54" s="5">
        <f t="shared" si="28"/>
        <v>0.73255813953488369</v>
      </c>
      <c r="E54" s="5">
        <f t="shared" si="29"/>
        <v>0.29011689691817227</v>
      </c>
      <c r="F54" s="5">
        <f t="shared" si="30"/>
        <v>0.55752212389380529</v>
      </c>
      <c r="G54" s="5">
        <f t="shared" si="31"/>
        <v>0.58169753939729052</v>
      </c>
      <c r="H54" s="5">
        <f t="shared" si="32"/>
        <v>0.55419971527354073</v>
      </c>
      <c r="I54" s="5">
        <f t="shared" si="33"/>
        <v>0.34426229508196732</v>
      </c>
      <c r="J54" s="5">
        <f t="shared" si="34"/>
        <v>-0.66101694915254239</v>
      </c>
      <c r="K54" s="5">
        <f t="shared" si="35"/>
        <v>0.79761904761904767</v>
      </c>
      <c r="L54" s="5">
        <f t="shared" si="36"/>
        <v>0.54069767441860461</v>
      </c>
      <c r="M54" s="6">
        <f t="shared" si="37"/>
        <v>0.2024793388429752</v>
      </c>
      <c r="N54" s="6">
        <f t="shared" si="38"/>
        <v>4.9311926605504597E-2</v>
      </c>
      <c r="O54" s="6">
        <f t="shared" si="39"/>
        <v>0.29895437262357416</v>
      </c>
      <c r="P54" s="6">
        <f t="shared" si="40"/>
        <v>0.92410714285714268</v>
      </c>
      <c r="Q54" s="6">
        <f t="shared" si="41"/>
        <v>0.44144144144144143</v>
      </c>
      <c r="R54" s="6">
        <f t="shared" si="42"/>
        <v>0.61538461538461531</v>
      </c>
      <c r="S54" s="5">
        <f t="shared" si="43"/>
        <v>0</v>
      </c>
      <c r="T54" s="5">
        <f t="shared" si="44"/>
        <v>0.17712177121771208</v>
      </c>
      <c r="U54" s="6">
        <f t="shared" si="45"/>
        <v>0.31369894246710933</v>
      </c>
      <c r="V54" s="6">
        <f t="shared" si="46"/>
        <v>7.689686475417524</v>
      </c>
      <c r="W54" s="6">
        <f t="shared" si="47"/>
        <v>0.38448432377087621</v>
      </c>
      <c r="X54" s="6">
        <f t="shared" si="48"/>
        <v>8.0190131274019472E-2</v>
      </c>
      <c r="Y54" s="6">
        <f t="shared" si="49"/>
        <v>0.31073347264425422</v>
      </c>
    </row>
    <row r="55" spans="1:25" x14ac:dyDescent="0.2">
      <c r="A55" s="6" t="str">
        <f t="shared" si="25"/>
        <v>Hiszpania</v>
      </c>
      <c r="B55" s="6">
        <f t="shared" si="26"/>
        <v>0.6333333333333333</v>
      </c>
      <c r="C55" s="6">
        <f t="shared" si="27"/>
        <v>0.86448848419925006</v>
      </c>
      <c r="D55" s="5">
        <f t="shared" si="28"/>
        <v>0.91479915433403813</v>
      </c>
      <c r="E55" s="5">
        <f t="shared" si="29"/>
        <v>0.30818278427205098</v>
      </c>
      <c r="F55" s="5">
        <f t="shared" si="30"/>
        <v>0.46681415929203557</v>
      </c>
      <c r="G55" s="5">
        <f t="shared" si="31"/>
        <v>0.86038153165606857</v>
      </c>
      <c r="H55" s="5">
        <f t="shared" si="32"/>
        <v>0.83180801301606655</v>
      </c>
      <c r="I55" s="5">
        <f t="shared" si="33"/>
        <v>0.54644808743169404</v>
      </c>
      <c r="J55" s="5">
        <f t="shared" si="34"/>
        <v>-0.77966101694915257</v>
      </c>
      <c r="K55" s="5">
        <f t="shared" si="35"/>
        <v>0.83333333333333337</v>
      </c>
      <c r="L55" s="5">
        <f t="shared" si="36"/>
        <v>0.6472868217054264</v>
      </c>
      <c r="M55" s="6">
        <f t="shared" si="37"/>
        <v>0.24586776859504134</v>
      </c>
      <c r="N55" s="6">
        <f t="shared" si="38"/>
        <v>0.50344036697247718</v>
      </c>
      <c r="O55" s="6">
        <f t="shared" si="39"/>
        <v>0.39306083650190116</v>
      </c>
      <c r="P55" s="6">
        <f t="shared" si="40"/>
        <v>4.4642857142857179E-2</v>
      </c>
      <c r="Q55" s="6">
        <f t="shared" si="41"/>
        <v>0.63063063063063063</v>
      </c>
      <c r="R55" s="6">
        <f t="shared" si="42"/>
        <v>0.53846153846153844</v>
      </c>
      <c r="S55" s="5">
        <f t="shared" si="43"/>
        <v>7.2139303482587042E-2</v>
      </c>
      <c r="T55" s="5">
        <f t="shared" si="44"/>
        <v>0.46125461254612549</v>
      </c>
      <c r="U55" s="6">
        <f t="shared" si="45"/>
        <v>0.57736345588574778</v>
      </c>
      <c r="V55" s="6">
        <f t="shared" si="46"/>
        <v>9.5940760558430487</v>
      </c>
      <c r="W55" s="6">
        <f t="shared" si="47"/>
        <v>0.47970380279215241</v>
      </c>
      <c r="X55" s="6">
        <f t="shared" si="48"/>
        <v>0.17540961029529567</v>
      </c>
      <c r="Y55" s="6">
        <f t="shared" si="49"/>
        <v>0.67970505193438491</v>
      </c>
    </row>
    <row r="56" spans="1:25" x14ac:dyDescent="0.2">
      <c r="A56" s="6" t="str">
        <f t="shared" si="25"/>
        <v>Holandia</v>
      </c>
      <c r="B56" s="6">
        <f t="shared" si="26"/>
        <v>0.16666666666666666</v>
      </c>
      <c r="C56" s="6">
        <f t="shared" si="27"/>
        <v>0.46331012319228704</v>
      </c>
      <c r="D56" s="5">
        <f t="shared" si="28"/>
        <v>0.99767441860465111</v>
      </c>
      <c r="E56" s="5">
        <f t="shared" si="29"/>
        <v>0.58554729011689699</v>
      </c>
      <c r="F56" s="5">
        <f t="shared" si="30"/>
        <v>0.2234513274336285</v>
      </c>
      <c r="G56" s="5">
        <f t="shared" si="31"/>
        <v>0.98827757810340056</v>
      </c>
      <c r="H56" s="5">
        <f t="shared" si="32"/>
        <v>1</v>
      </c>
      <c r="I56" s="5">
        <f t="shared" si="33"/>
        <v>7.103825136612027E-2</v>
      </c>
      <c r="J56" s="5">
        <f t="shared" si="34"/>
        <v>-0.73898305084745763</v>
      </c>
      <c r="K56" s="5">
        <f t="shared" si="35"/>
        <v>0.76190476190476186</v>
      </c>
      <c r="L56" s="5">
        <f t="shared" si="36"/>
        <v>0.49806201550387597</v>
      </c>
      <c r="M56" s="6">
        <f t="shared" si="37"/>
        <v>1.2396694214876026E-2</v>
      </c>
      <c r="N56" s="6">
        <f t="shared" si="38"/>
        <v>1.5290519877675843E-3</v>
      </c>
      <c r="O56" s="6">
        <f t="shared" si="39"/>
        <v>0.12832699619771865</v>
      </c>
      <c r="P56" s="6">
        <f t="shared" si="40"/>
        <v>0.7232142857142857</v>
      </c>
      <c r="Q56" s="6">
        <f t="shared" si="41"/>
        <v>0.56756756756756754</v>
      </c>
      <c r="R56" s="6">
        <f t="shared" si="42"/>
        <v>0.5641025641025641</v>
      </c>
      <c r="S56" s="5">
        <f t="shared" si="43"/>
        <v>0.90796019900497527</v>
      </c>
      <c r="T56" s="5">
        <f t="shared" si="44"/>
        <v>0.87453874538745391</v>
      </c>
      <c r="U56" s="6">
        <f t="shared" si="45"/>
        <v>0.27957493959586943</v>
      </c>
      <c r="V56" s="6">
        <f t="shared" si="46"/>
        <v>9.0761604258179087</v>
      </c>
      <c r="W56" s="6">
        <f t="shared" si="47"/>
        <v>0.45380802129089542</v>
      </c>
      <c r="X56" s="6">
        <f t="shared" si="48"/>
        <v>0.14951382879403868</v>
      </c>
      <c r="Y56" s="6">
        <f t="shared" si="49"/>
        <v>0.57935995977802079</v>
      </c>
    </row>
    <row r="57" spans="1:25" x14ac:dyDescent="0.2">
      <c r="A57" s="6" t="str">
        <f>A16</f>
        <v>Irlandia</v>
      </c>
      <c r="B57" s="6">
        <f t="shared" si="26"/>
        <v>0.16666666666666666</v>
      </c>
      <c r="C57" s="6">
        <f t="shared" si="27"/>
        <v>1</v>
      </c>
      <c r="D57" s="5">
        <f t="shared" si="28"/>
        <v>0.91627906976744189</v>
      </c>
      <c r="E57" s="5">
        <f t="shared" si="29"/>
        <v>0.33793836344314571</v>
      </c>
      <c r="F57" s="5">
        <f t="shared" si="30"/>
        <v>0.43362831858407097</v>
      </c>
      <c r="G57" s="5">
        <f t="shared" si="31"/>
        <v>0.87215924799557643</v>
      </c>
      <c r="H57" s="5">
        <f t="shared" si="32"/>
        <v>0.67703884482407961</v>
      </c>
      <c r="I57" s="5">
        <f t="shared" si="33"/>
        <v>1</v>
      </c>
      <c r="J57" s="5">
        <f t="shared" si="34"/>
        <v>-0.31525423728813562</v>
      </c>
      <c r="K57" s="5">
        <f t="shared" si="35"/>
        <v>0.76190476190476186</v>
      </c>
      <c r="L57" s="5">
        <f t="shared" si="36"/>
        <v>0.29651162790697677</v>
      </c>
      <c r="M57" s="6">
        <f t="shared" si="37"/>
        <v>8.4710743801652888E-2</v>
      </c>
      <c r="N57" s="6">
        <f t="shared" si="38"/>
        <v>5.2752293577981661E-2</v>
      </c>
      <c r="O57" s="6">
        <f t="shared" si="39"/>
        <v>7.1768060836501904E-2</v>
      </c>
      <c r="P57" s="6">
        <f t="shared" si="40"/>
        <v>4.0178571428571459E-2</v>
      </c>
      <c r="Q57" s="6">
        <f t="shared" si="41"/>
        <v>0.59459459459459463</v>
      </c>
      <c r="R57" s="6">
        <f t="shared" si="42"/>
        <v>0.10256410256410256</v>
      </c>
      <c r="S57" s="5">
        <f t="shared" si="43"/>
        <v>0.75870646766169159</v>
      </c>
      <c r="T57" s="5">
        <f t="shared" si="44"/>
        <v>0.59778597785977861</v>
      </c>
      <c r="U57" s="6">
        <f t="shared" si="45"/>
        <v>2.6839440434601944E-2</v>
      </c>
      <c r="V57" s="6">
        <f t="shared" si="46"/>
        <v>8.4767729165640606</v>
      </c>
      <c r="W57" s="6">
        <f t="shared" si="47"/>
        <v>0.42383864582820302</v>
      </c>
      <c r="X57" s="6">
        <f t="shared" si="48"/>
        <v>0.11954445333134628</v>
      </c>
      <c r="Y57" s="6">
        <f t="shared" si="49"/>
        <v>0.46322985794940541</v>
      </c>
    </row>
    <row r="58" spans="1:25" x14ac:dyDescent="0.2">
      <c r="A58" s="6" t="str">
        <f t="shared" si="25"/>
        <v>Litwa</v>
      </c>
      <c r="B58" s="6">
        <f t="shared" si="26"/>
        <v>0.13333333333333333</v>
      </c>
      <c r="C58" s="6">
        <f t="shared" si="27"/>
        <v>0.33154793786823777</v>
      </c>
      <c r="D58" s="5">
        <f t="shared" si="28"/>
        <v>0.86627906976744184</v>
      </c>
      <c r="E58" s="5">
        <f t="shared" si="29"/>
        <v>0.24973432518597236</v>
      </c>
      <c r="F58" s="5">
        <f t="shared" si="30"/>
        <v>1.1061946902654867E-2</v>
      </c>
      <c r="G58" s="5">
        <f t="shared" si="31"/>
        <v>0.89079347525573682</v>
      </c>
      <c r="H58" s="5">
        <f t="shared" si="32"/>
        <v>0.44132601179581032</v>
      </c>
      <c r="I58" s="5">
        <f t="shared" si="33"/>
        <v>0.69945355191256831</v>
      </c>
      <c r="J58" s="5">
        <f t="shared" si="34"/>
        <v>-0.53559322033898304</v>
      </c>
      <c r="K58" s="5">
        <f t="shared" si="35"/>
        <v>0.73809523809523814</v>
      </c>
      <c r="L58" s="5">
        <f t="shared" si="36"/>
        <v>0.64534883720930236</v>
      </c>
      <c r="M58" s="6">
        <f t="shared" si="37"/>
        <v>0.4173553719008265</v>
      </c>
      <c r="N58" s="6">
        <f t="shared" si="38"/>
        <v>5.0076452599388387E-2</v>
      </c>
      <c r="O58" s="6">
        <f t="shared" si="39"/>
        <v>0.34648288973384034</v>
      </c>
      <c r="P58" s="6">
        <f t="shared" si="40"/>
        <v>8.0357142857142821E-2</v>
      </c>
      <c r="Q58" s="6">
        <f t="shared" si="41"/>
        <v>0.47747747747747749</v>
      </c>
      <c r="R58" s="6">
        <f t="shared" si="42"/>
        <v>0.53846153846153844</v>
      </c>
      <c r="S58" s="5">
        <f t="shared" si="43"/>
        <v>0.81592039800995031</v>
      </c>
      <c r="T58" s="5">
        <f t="shared" si="44"/>
        <v>0.38007380073800728</v>
      </c>
      <c r="U58" s="6">
        <f t="shared" si="45"/>
        <v>6.3004970836731872E-2</v>
      </c>
      <c r="V58" s="6">
        <f t="shared" si="46"/>
        <v>7.6405905496022157</v>
      </c>
      <c r="W58" s="6">
        <f t="shared" si="47"/>
        <v>0.38202952748011076</v>
      </c>
      <c r="X58" s="6">
        <f t="shared" si="48"/>
        <v>7.7735334983254023E-2</v>
      </c>
      <c r="Y58" s="6">
        <f t="shared" si="49"/>
        <v>0.3012212376105286</v>
      </c>
    </row>
    <row r="59" spans="1:25" x14ac:dyDescent="0.2">
      <c r="A59" s="6" t="str">
        <f t="shared" si="25"/>
        <v>Luksemburg</v>
      </c>
      <c r="B59" s="6">
        <f t="shared" si="26"/>
        <v>0.6333333333333333</v>
      </c>
      <c r="C59" s="6">
        <f t="shared" si="27"/>
        <v>0.29459025174076059</v>
      </c>
      <c r="D59" s="5">
        <f t="shared" si="28"/>
        <v>0.87674418604651161</v>
      </c>
      <c r="E59" s="5">
        <f t="shared" si="29"/>
        <v>5.100956429330511E-2</v>
      </c>
      <c r="F59" s="5">
        <f t="shared" si="30"/>
        <v>0.30088495575221258</v>
      </c>
      <c r="G59" s="5">
        <f t="shared" si="31"/>
        <v>0.97760575062206245</v>
      </c>
      <c r="H59" s="5">
        <f t="shared" si="32"/>
        <v>0.79011592434411215</v>
      </c>
      <c r="I59" s="5">
        <f t="shared" si="33"/>
        <v>0.35519125683060115</v>
      </c>
      <c r="J59" s="5">
        <f t="shared" si="34"/>
        <v>-0.19322033898305083</v>
      </c>
      <c r="K59" s="5">
        <f t="shared" si="35"/>
        <v>0.72857142857142865</v>
      </c>
      <c r="L59" s="5">
        <f t="shared" si="36"/>
        <v>0.31589147286821706</v>
      </c>
      <c r="M59" s="6">
        <f t="shared" si="37"/>
        <v>0</v>
      </c>
      <c r="N59" s="6">
        <f t="shared" si="38"/>
        <v>6.8807339449541288E-3</v>
      </c>
      <c r="O59" s="6">
        <f t="shared" si="39"/>
        <v>0.14543726235741447</v>
      </c>
      <c r="P59" s="6">
        <f t="shared" si="40"/>
        <v>0</v>
      </c>
      <c r="Q59" s="6">
        <f t="shared" si="41"/>
        <v>1</v>
      </c>
      <c r="R59" s="6">
        <f t="shared" si="42"/>
        <v>0.92307692307692302</v>
      </c>
      <c r="S59" s="5">
        <f t="shared" si="43"/>
        <v>0.70149253731343275</v>
      </c>
      <c r="T59" s="5">
        <f t="shared" si="44"/>
        <v>0.76014760147601479</v>
      </c>
      <c r="U59" s="6">
        <f t="shared" si="45"/>
        <v>0</v>
      </c>
      <c r="V59" s="6">
        <f t="shared" si="46"/>
        <v>8.6677528435882341</v>
      </c>
      <c r="W59" s="6">
        <f t="shared" si="47"/>
        <v>0.43338764217941173</v>
      </c>
      <c r="X59" s="6">
        <f t="shared" si="48"/>
        <v>0.12909344968255498</v>
      </c>
      <c r="Y59" s="6">
        <f t="shared" si="49"/>
        <v>0.50023182751021256</v>
      </c>
    </row>
    <row r="60" spans="1:25" x14ac:dyDescent="0.2">
      <c r="A60" s="6" t="str">
        <f t="shared" si="25"/>
        <v>Łotwa</v>
      </c>
      <c r="B60" s="6">
        <f t="shared" si="26"/>
        <v>0.13333333333333333</v>
      </c>
      <c r="C60" s="6">
        <f t="shared" si="27"/>
        <v>0.50937332619175157</v>
      </c>
      <c r="D60" s="5">
        <f t="shared" si="28"/>
        <v>0.99883720930232556</v>
      </c>
      <c r="E60" s="5">
        <f t="shared" si="29"/>
        <v>0.57066950053134957</v>
      </c>
      <c r="F60" s="5">
        <f t="shared" si="30"/>
        <v>0.42035398230088494</v>
      </c>
      <c r="G60" s="5">
        <f t="shared" si="31"/>
        <v>0.98540226707215917</v>
      </c>
      <c r="H60" s="5">
        <f t="shared" si="32"/>
        <v>0.18812283912955044</v>
      </c>
      <c r="I60" s="5">
        <f t="shared" si="33"/>
        <v>0.70491803278688525</v>
      </c>
      <c r="J60" s="5">
        <f t="shared" si="34"/>
        <v>-0.38305084745762713</v>
      </c>
      <c r="K60" s="5">
        <f t="shared" si="35"/>
        <v>0.79047619047619055</v>
      </c>
      <c r="L60" s="5">
        <f t="shared" si="36"/>
        <v>0.71124031007751942</v>
      </c>
      <c r="M60" s="6">
        <f t="shared" si="37"/>
        <v>0.6570247933884299</v>
      </c>
      <c r="N60" s="6">
        <f t="shared" si="38"/>
        <v>0.10550458715596331</v>
      </c>
      <c r="O60" s="6">
        <f t="shared" si="39"/>
        <v>0.62785171102661597</v>
      </c>
      <c r="P60" s="6">
        <f t="shared" si="40"/>
        <v>0.84821428571428559</v>
      </c>
      <c r="Q60" s="6">
        <f t="shared" si="41"/>
        <v>0.51351351351351349</v>
      </c>
      <c r="R60" s="6">
        <f t="shared" si="42"/>
        <v>0.33333333333333331</v>
      </c>
      <c r="S60" s="5">
        <f t="shared" si="43"/>
        <v>0.74626865671641796</v>
      </c>
      <c r="T60" s="5">
        <f t="shared" si="44"/>
        <v>0.43911439114391143</v>
      </c>
      <c r="U60" s="6">
        <f t="shared" si="45"/>
        <v>4.2152079902737803E-2</v>
      </c>
      <c r="V60" s="6">
        <f t="shared" si="46"/>
        <v>9.9426534956395329</v>
      </c>
      <c r="W60" s="6">
        <f t="shared" si="47"/>
        <v>0.49713267478197665</v>
      </c>
      <c r="X60" s="6">
        <f t="shared" si="48"/>
        <v>0.19283848228511991</v>
      </c>
      <c r="Y60" s="6">
        <f t="shared" si="49"/>
        <v>0.74724121669216581</v>
      </c>
    </row>
    <row r="61" spans="1:25" x14ac:dyDescent="0.2">
      <c r="A61" s="6" t="str">
        <f t="shared" si="25"/>
        <v>Malta</v>
      </c>
      <c r="B61" s="6">
        <f t="shared" si="26"/>
        <v>0.16666666666666666</v>
      </c>
      <c r="C61" s="6">
        <f t="shared" si="27"/>
        <v>0.1880021424745581</v>
      </c>
      <c r="D61" s="5">
        <f t="shared" si="28"/>
        <v>0.73050941306755268</v>
      </c>
      <c r="E61" s="5">
        <f t="shared" si="29"/>
        <v>0</v>
      </c>
      <c r="F61" s="5">
        <f t="shared" si="30"/>
        <v>1</v>
      </c>
      <c r="G61" s="5">
        <f t="shared" si="31"/>
        <v>0.67542162012717721</v>
      </c>
      <c r="H61" s="5">
        <f t="shared" si="32"/>
        <v>0.87553386211104334</v>
      </c>
      <c r="I61" s="5">
        <f t="shared" si="33"/>
        <v>0</v>
      </c>
      <c r="J61" s="5">
        <f t="shared" si="34"/>
        <v>-0.59322033898305082</v>
      </c>
      <c r="K61" s="5">
        <f t="shared" si="35"/>
        <v>0</v>
      </c>
      <c r="L61" s="5">
        <f t="shared" si="36"/>
        <v>0.30232558139534882</v>
      </c>
      <c r="M61" s="6">
        <f t="shared" si="37"/>
        <v>1.2396694214876026E-2</v>
      </c>
      <c r="N61" s="6">
        <f t="shared" si="38"/>
        <v>0</v>
      </c>
      <c r="O61" s="6">
        <f t="shared" si="39"/>
        <v>0</v>
      </c>
      <c r="P61" s="6">
        <f t="shared" si="40"/>
        <v>0.46428571428571425</v>
      </c>
      <c r="Q61" s="6">
        <f t="shared" si="41"/>
        <v>0.32432432432432434</v>
      </c>
      <c r="R61" s="6">
        <f t="shared" si="42"/>
        <v>0</v>
      </c>
      <c r="S61" s="5">
        <f t="shared" si="43"/>
        <v>0.88059701492537323</v>
      </c>
      <c r="T61" s="5">
        <f t="shared" si="44"/>
        <v>0.74907749077490771</v>
      </c>
      <c r="U61" s="6">
        <f t="shared" si="45"/>
        <v>0.30996366455264296</v>
      </c>
      <c r="V61" s="6">
        <f t="shared" si="46"/>
        <v>6.0858838499371348</v>
      </c>
      <c r="W61" s="6">
        <f t="shared" si="47"/>
        <v>0.30429419249685674</v>
      </c>
      <c r="X61" s="6">
        <f t="shared" si="48"/>
        <v>0</v>
      </c>
      <c r="Y61" s="6">
        <f t="shared" si="49"/>
        <v>0</v>
      </c>
    </row>
    <row r="62" spans="1:25" x14ac:dyDescent="0.2">
      <c r="A62" s="6" t="str">
        <f t="shared" si="25"/>
        <v>Niemcy</v>
      </c>
      <c r="B62" s="6">
        <f t="shared" si="26"/>
        <v>0.23333333333333334</v>
      </c>
      <c r="C62" s="6">
        <f t="shared" si="27"/>
        <v>0.39689341189073385</v>
      </c>
      <c r="D62" s="5">
        <f t="shared" si="28"/>
        <v>0.22093023255813954</v>
      </c>
      <c r="E62" s="5">
        <f t="shared" si="29"/>
        <v>0.39744952178533477</v>
      </c>
      <c r="F62" s="5">
        <f t="shared" si="30"/>
        <v>0.23230088495575218</v>
      </c>
      <c r="G62" s="5">
        <f t="shared" si="31"/>
        <v>0.93613491844069663</v>
      </c>
      <c r="H62" s="5">
        <f t="shared" si="32"/>
        <v>0.92129347162904218</v>
      </c>
      <c r="I62" s="5">
        <f t="shared" si="33"/>
        <v>6.0109289617486232E-2</v>
      </c>
      <c r="J62" s="5">
        <f t="shared" si="34"/>
        <v>-0.52881355932203389</v>
      </c>
      <c r="K62" s="5">
        <f t="shared" si="35"/>
        <v>0.87142857142857144</v>
      </c>
      <c r="L62" s="5">
        <f t="shared" si="36"/>
        <v>0.29069767441860467</v>
      </c>
      <c r="M62" s="6">
        <f t="shared" si="37"/>
        <v>0.19421487603305787</v>
      </c>
      <c r="N62" s="6">
        <f t="shared" si="38"/>
        <v>0.10474006116207953</v>
      </c>
      <c r="O62" s="6">
        <f t="shared" si="39"/>
        <v>0.31416349809885935</v>
      </c>
      <c r="P62" s="6">
        <f t="shared" si="40"/>
        <v>4.9107142857142898E-2</v>
      </c>
      <c r="Q62" s="6">
        <f t="shared" si="41"/>
        <v>0.95495495495495497</v>
      </c>
      <c r="R62" s="6">
        <f t="shared" si="42"/>
        <v>1</v>
      </c>
      <c r="S62" s="5">
        <f t="shared" si="43"/>
        <v>1</v>
      </c>
      <c r="T62" s="5">
        <f t="shared" si="44"/>
        <v>0.76383763837638374</v>
      </c>
      <c r="U62" s="6">
        <f t="shared" si="45"/>
        <v>0.92476690271362394</v>
      </c>
      <c r="V62" s="6">
        <f t="shared" si="46"/>
        <v>9.3375428249317647</v>
      </c>
      <c r="W62" s="6">
        <f t="shared" si="47"/>
        <v>0.46687714124658825</v>
      </c>
      <c r="X62" s="6">
        <f t="shared" si="48"/>
        <v>0.1625829487497315</v>
      </c>
      <c r="Y62" s="6">
        <f t="shared" si="49"/>
        <v>0.63000226405807958</v>
      </c>
    </row>
    <row r="63" spans="1:25" x14ac:dyDescent="0.2">
      <c r="A63" s="6" t="str">
        <f t="shared" si="25"/>
        <v>Polska</v>
      </c>
      <c r="B63" s="6">
        <f t="shared" si="26"/>
        <v>0.4</v>
      </c>
      <c r="C63" s="6">
        <f t="shared" si="27"/>
        <v>0.43224424209962509</v>
      </c>
      <c r="D63" s="5">
        <f t="shared" si="28"/>
        <v>0.73050941306755268</v>
      </c>
      <c r="E63" s="5">
        <f t="shared" si="29"/>
        <v>0.75026567481402762</v>
      </c>
      <c r="F63" s="5">
        <f t="shared" si="30"/>
        <v>0.35176991150442488</v>
      </c>
      <c r="G63" s="5">
        <f t="shared" si="31"/>
        <v>0.57727398396461149</v>
      </c>
      <c r="H63" s="5">
        <f t="shared" si="32"/>
        <v>0.62436444986780548</v>
      </c>
      <c r="I63" s="5">
        <f t="shared" si="33"/>
        <v>0.72131147540983609</v>
      </c>
      <c r="J63" s="5">
        <f t="shared" si="34"/>
        <v>-0.46779661016949153</v>
      </c>
      <c r="K63" s="5">
        <f t="shared" si="35"/>
        <v>0.70634920634920639</v>
      </c>
      <c r="L63" s="5">
        <f t="shared" si="36"/>
        <v>0.91085271317829453</v>
      </c>
      <c r="M63" s="6">
        <f t="shared" si="37"/>
        <v>0.121900826446281</v>
      </c>
      <c r="N63" s="6">
        <f t="shared" si="38"/>
        <v>0.22362385321100919</v>
      </c>
      <c r="O63" s="6">
        <f t="shared" si="39"/>
        <v>0.16682509505703425</v>
      </c>
      <c r="P63" s="6">
        <f t="shared" si="40"/>
        <v>0.43303571428571436</v>
      </c>
      <c r="Q63" s="6">
        <f t="shared" si="41"/>
        <v>0.24324324324324326</v>
      </c>
      <c r="R63" s="6">
        <f t="shared" si="42"/>
        <v>2.564102564102564E-2</v>
      </c>
      <c r="S63" s="5">
        <f t="shared" si="43"/>
        <v>0.73631840796019898</v>
      </c>
      <c r="T63" s="5">
        <f t="shared" si="44"/>
        <v>0.68265682656826576</v>
      </c>
      <c r="U63" s="6">
        <f t="shared" si="45"/>
        <v>1</v>
      </c>
      <c r="V63" s="6">
        <f t="shared" si="46"/>
        <v>9.3703894524986655</v>
      </c>
      <c r="W63" s="6">
        <f t="shared" si="47"/>
        <v>0.46851947262493326</v>
      </c>
      <c r="X63" s="6">
        <f t="shared" si="48"/>
        <v>0.16422528012807652</v>
      </c>
      <c r="Y63" s="6">
        <f t="shared" si="49"/>
        <v>0.63636623084947841</v>
      </c>
    </row>
    <row r="64" spans="1:25" x14ac:dyDescent="0.2">
      <c r="A64" s="6" t="str">
        <f t="shared" si="25"/>
        <v>Portugalia</v>
      </c>
      <c r="B64" s="6">
        <f t="shared" si="26"/>
        <v>0.43333333333333335</v>
      </c>
      <c r="C64" s="6">
        <f t="shared" si="27"/>
        <v>0.41296197107659355</v>
      </c>
      <c r="D64" s="5">
        <f t="shared" si="28"/>
        <v>0.77093023255813953</v>
      </c>
      <c r="E64" s="5">
        <f t="shared" si="29"/>
        <v>0.29117959617428268</v>
      </c>
      <c r="F64" s="5">
        <f t="shared" si="30"/>
        <v>0.48672566371681414</v>
      </c>
      <c r="G64" s="5">
        <f t="shared" si="31"/>
        <v>0.85844622615427157</v>
      </c>
      <c r="H64" s="5">
        <f t="shared" si="32"/>
        <v>0.62741509050233868</v>
      </c>
      <c r="I64" s="5">
        <f t="shared" si="33"/>
        <v>0.16939890710382505</v>
      </c>
      <c r="J64" s="5">
        <f t="shared" si="34"/>
        <v>-0.56610169491525419</v>
      </c>
      <c r="K64" s="5">
        <f t="shared" si="35"/>
        <v>0.69047619047619047</v>
      </c>
      <c r="L64" s="5">
        <f t="shared" si="36"/>
        <v>0.58720930232558144</v>
      </c>
      <c r="M64" s="6">
        <f t="shared" si="37"/>
        <v>0.47727272727272729</v>
      </c>
      <c r="N64" s="6">
        <f t="shared" si="38"/>
        <v>0.283256880733945</v>
      </c>
      <c r="O64" s="6">
        <f t="shared" si="39"/>
        <v>0.3108365019011407</v>
      </c>
      <c r="P64" s="6">
        <f t="shared" si="40"/>
        <v>0.37499999999999989</v>
      </c>
      <c r="Q64" s="6">
        <f t="shared" si="41"/>
        <v>0.60360360360360366</v>
      </c>
      <c r="R64" s="6">
        <f t="shared" si="42"/>
        <v>0.15384615384615385</v>
      </c>
      <c r="S64" s="5">
        <f t="shared" si="43"/>
        <v>0.47512437810945274</v>
      </c>
      <c r="T64" s="5">
        <f t="shared" si="44"/>
        <v>0.56457564575645747</v>
      </c>
      <c r="U64" s="6">
        <f t="shared" si="45"/>
        <v>0.19866418381323195</v>
      </c>
      <c r="V64" s="6">
        <f t="shared" si="46"/>
        <v>8.2041548935428299</v>
      </c>
      <c r="W64" s="6">
        <f t="shared" si="47"/>
        <v>0.41020774467714149</v>
      </c>
      <c r="X64" s="6">
        <f t="shared" si="48"/>
        <v>0.10591355218028475</v>
      </c>
      <c r="Y64" s="6">
        <f t="shared" si="49"/>
        <v>0.41041067455804242</v>
      </c>
    </row>
    <row r="65" spans="1:25" x14ac:dyDescent="0.2">
      <c r="A65" s="6" t="str">
        <f t="shared" si="25"/>
        <v>Rumunia</v>
      </c>
      <c r="B65" s="6">
        <f t="shared" si="26"/>
        <v>0.5</v>
      </c>
      <c r="C65" s="6">
        <f t="shared" si="27"/>
        <v>0</v>
      </c>
      <c r="D65" s="5">
        <f t="shared" si="28"/>
        <v>0.78953488372093028</v>
      </c>
      <c r="E65" s="5">
        <f t="shared" si="29"/>
        <v>0.83528161530286926</v>
      </c>
      <c r="F65" s="5">
        <f t="shared" si="30"/>
        <v>0.41814159292035408</v>
      </c>
      <c r="G65" s="5">
        <f t="shared" si="31"/>
        <v>0.71025711915952439</v>
      </c>
      <c r="H65" s="5">
        <f t="shared" si="32"/>
        <v>0.50538946512100857</v>
      </c>
      <c r="I65" s="5">
        <f t="shared" si="33"/>
        <v>0.32240437158469942</v>
      </c>
      <c r="J65" s="5">
        <f t="shared" si="34"/>
        <v>-0.16949152542372881</v>
      </c>
      <c r="K65" s="5">
        <f t="shared" si="35"/>
        <v>0.88095238095238093</v>
      </c>
      <c r="L65" s="5">
        <f t="shared" si="36"/>
        <v>1</v>
      </c>
      <c r="M65" s="6">
        <f t="shared" si="37"/>
        <v>0.40495867768595045</v>
      </c>
      <c r="N65" s="6">
        <f t="shared" si="38"/>
        <v>0.10970948012232418</v>
      </c>
      <c r="O65" s="6">
        <f t="shared" si="39"/>
        <v>6.939163498098859E-2</v>
      </c>
      <c r="P65" s="6">
        <f t="shared" si="40"/>
        <v>0.25892857142857145</v>
      </c>
      <c r="Q65" s="6">
        <f t="shared" si="41"/>
        <v>0.34234234234234234</v>
      </c>
      <c r="R65" s="6">
        <f t="shared" si="42"/>
        <v>0.38461538461538458</v>
      </c>
      <c r="S65" s="5">
        <f t="shared" si="43"/>
        <v>0.66417910447761186</v>
      </c>
      <c r="T65" s="5">
        <f t="shared" si="44"/>
        <v>5.9040590405904113E-2</v>
      </c>
      <c r="U65" s="6">
        <f t="shared" si="45"/>
        <v>0.43555610274088541</v>
      </c>
      <c r="V65" s="6">
        <f t="shared" si="46"/>
        <v>8.5211917921379996</v>
      </c>
      <c r="W65" s="6">
        <f t="shared" si="47"/>
        <v>0.42605958960689999</v>
      </c>
      <c r="X65" s="6">
        <f t="shared" si="48"/>
        <v>0.12176539711004325</v>
      </c>
      <c r="Y65" s="6">
        <f t="shared" si="49"/>
        <v>0.47183592408170705</v>
      </c>
    </row>
    <row r="66" spans="1:25" x14ac:dyDescent="0.2">
      <c r="A66" s="6" t="str">
        <f>A25</f>
        <v>Słowacja</v>
      </c>
      <c r="B66" s="6">
        <f t="shared" si="26"/>
        <v>0.73333333333333328</v>
      </c>
      <c r="C66" s="6">
        <f t="shared" si="27"/>
        <v>0.43438671665773976</v>
      </c>
      <c r="D66" s="5">
        <f t="shared" si="28"/>
        <v>1</v>
      </c>
      <c r="E66" s="5">
        <f t="shared" si="29"/>
        <v>0.4452709883103082</v>
      </c>
      <c r="F66" s="5">
        <f t="shared" si="30"/>
        <v>0.51327433628318586</v>
      </c>
      <c r="G66" s="5">
        <f t="shared" si="31"/>
        <v>0.77329278407520041</v>
      </c>
      <c r="H66" s="5">
        <f t="shared" si="32"/>
        <v>0.6040268456375838</v>
      </c>
      <c r="I66" s="5">
        <f t="shared" si="33"/>
        <v>0.7704918032786886</v>
      </c>
      <c r="J66" s="5">
        <f t="shared" si="34"/>
        <v>-0.61694915254237281</v>
      </c>
      <c r="K66" s="5">
        <f t="shared" si="35"/>
        <v>1</v>
      </c>
      <c r="L66" s="5">
        <f t="shared" si="36"/>
        <v>0.83139534883720934</v>
      </c>
      <c r="M66" s="6">
        <f t="shared" si="37"/>
        <v>0.13636363636363635</v>
      </c>
      <c r="N66" s="6">
        <f t="shared" si="38"/>
        <v>0.14793577981651376</v>
      </c>
      <c r="O66" s="6">
        <f t="shared" si="39"/>
        <v>0.45342205323193913</v>
      </c>
      <c r="P66" s="6">
        <f t="shared" si="40"/>
        <v>2.6785714285714309E-2</v>
      </c>
      <c r="Q66" s="6">
        <f t="shared" si="41"/>
        <v>0.45045045045045046</v>
      </c>
      <c r="R66" s="6">
        <f t="shared" si="42"/>
        <v>0.41025641025641024</v>
      </c>
      <c r="S66" s="5">
        <f t="shared" si="43"/>
        <v>0.62437810945273631</v>
      </c>
      <c r="T66" s="5">
        <f t="shared" si="44"/>
        <v>0.82287822878228778</v>
      </c>
      <c r="U66" s="6">
        <f t="shared" si="45"/>
        <v>0.3101874500340156</v>
      </c>
      <c r="V66" s="6">
        <f t="shared" si="46"/>
        <v>9.8711808365445837</v>
      </c>
      <c r="W66" s="6">
        <f t="shared" si="47"/>
        <v>0.49355904182722921</v>
      </c>
      <c r="X66" s="6">
        <f t="shared" si="48"/>
        <v>0.18926484933037246</v>
      </c>
      <c r="Y66" s="6">
        <f t="shared" si="49"/>
        <v>0.7333935354333575</v>
      </c>
    </row>
    <row r="67" spans="1:25" x14ac:dyDescent="0.2">
      <c r="A67" s="6" t="str">
        <f t="shared" si="25"/>
        <v>Słowenia</v>
      </c>
      <c r="B67" s="6">
        <f t="shared" si="26"/>
        <v>1</v>
      </c>
      <c r="C67" s="6">
        <f t="shared" si="27"/>
        <v>0.62399571505088369</v>
      </c>
      <c r="D67" s="5">
        <f t="shared" si="28"/>
        <v>0.99186046511627912</v>
      </c>
      <c r="E67" s="5">
        <f t="shared" si="29"/>
        <v>0.55791710945802342</v>
      </c>
      <c r="F67" s="5">
        <f t="shared" si="30"/>
        <v>0.38716814159292035</v>
      </c>
      <c r="G67" s="5">
        <f t="shared" si="31"/>
        <v>0.93060547414984784</v>
      </c>
      <c r="H67" s="5">
        <f t="shared" si="32"/>
        <v>0.58775676225340645</v>
      </c>
      <c r="I67" s="5">
        <f t="shared" si="33"/>
        <v>0.69945355191256831</v>
      </c>
      <c r="J67" s="5">
        <f t="shared" si="34"/>
        <v>-0.63389830508474576</v>
      </c>
      <c r="K67" s="5">
        <f t="shared" si="35"/>
        <v>0.80952380952380953</v>
      </c>
      <c r="L67" s="5">
        <f t="shared" si="36"/>
        <v>0.6027131782945736</v>
      </c>
      <c r="M67" s="6">
        <f t="shared" si="37"/>
        <v>0.32851239669421489</v>
      </c>
      <c r="N67" s="6">
        <f t="shared" si="38"/>
        <v>2.4847094801223244E-2</v>
      </c>
      <c r="O67" s="6">
        <f t="shared" si="39"/>
        <v>0.42347908745247143</v>
      </c>
      <c r="P67" s="6">
        <f t="shared" si="40"/>
        <v>0.9464285714285714</v>
      </c>
      <c r="Q67" s="6">
        <f t="shared" si="41"/>
        <v>0.65765765765765771</v>
      </c>
      <c r="R67" s="6">
        <f t="shared" si="42"/>
        <v>0.66666666666666663</v>
      </c>
      <c r="S67" s="5">
        <f t="shared" si="43"/>
        <v>0.79850746268656714</v>
      </c>
      <c r="T67" s="5">
        <f t="shared" si="44"/>
        <v>0.81180811808118092</v>
      </c>
      <c r="U67" s="6">
        <f t="shared" si="45"/>
        <v>3.2225796026408529E-2</v>
      </c>
      <c r="V67" s="6">
        <f t="shared" si="46"/>
        <v>11.24722875376253</v>
      </c>
      <c r="W67" s="6">
        <f t="shared" si="47"/>
        <v>0.56236143768812652</v>
      </c>
      <c r="X67" s="6">
        <f t="shared" si="48"/>
        <v>0.25806724519126978</v>
      </c>
      <c r="Y67" s="6">
        <f t="shared" si="49"/>
        <v>1</v>
      </c>
    </row>
    <row r="68" spans="1:25" x14ac:dyDescent="0.2">
      <c r="A68" s="6" t="str">
        <f t="shared" si="25"/>
        <v>Szwecja</v>
      </c>
      <c r="B68" s="6">
        <f t="shared" si="26"/>
        <v>0.16666666666666666</v>
      </c>
      <c r="C68" s="6">
        <f t="shared" si="27"/>
        <v>0.2704874129619711</v>
      </c>
      <c r="D68" s="5">
        <f t="shared" si="28"/>
        <v>0.80813953488372092</v>
      </c>
      <c r="E68" s="5">
        <f t="shared" si="29"/>
        <v>0.7321997874601488</v>
      </c>
      <c r="F68" s="5">
        <f t="shared" si="30"/>
        <v>0.68805309734513287</v>
      </c>
      <c r="G68" s="5">
        <f t="shared" si="31"/>
        <v>0.98368813934199606</v>
      </c>
      <c r="H68" s="5">
        <f t="shared" si="32"/>
        <v>0.79316656497864546</v>
      </c>
      <c r="I68" s="5">
        <f t="shared" si="33"/>
        <v>0.49726775956284147</v>
      </c>
      <c r="J68" s="5">
        <f t="shared" si="34"/>
        <v>-0.29830508474576273</v>
      </c>
      <c r="K68" s="5">
        <f t="shared" si="35"/>
        <v>0.80952380952380953</v>
      </c>
      <c r="L68" s="5">
        <f t="shared" si="36"/>
        <v>0.6472868217054264</v>
      </c>
      <c r="M68" s="6">
        <f t="shared" si="37"/>
        <v>1</v>
      </c>
      <c r="N68" s="6">
        <f t="shared" si="38"/>
        <v>4.3195718654434258E-2</v>
      </c>
      <c r="O68" s="6">
        <f t="shared" si="39"/>
        <v>0.85979087452471481</v>
      </c>
      <c r="P68" s="6">
        <f t="shared" si="40"/>
        <v>0.20982142857142863</v>
      </c>
      <c r="Q68" s="6">
        <f t="shared" si="41"/>
        <v>0.89189189189189189</v>
      </c>
      <c r="R68" s="6">
        <f t="shared" si="42"/>
        <v>0.25641025641025644</v>
      </c>
      <c r="S68" s="5">
        <f t="shared" si="43"/>
        <v>0.70646766169154229</v>
      </c>
      <c r="T68" s="5">
        <f t="shared" si="44"/>
        <v>0.81549815498154976</v>
      </c>
      <c r="U68" s="6">
        <f t="shared" si="45"/>
        <v>0.14326166915464997</v>
      </c>
      <c r="V68" s="6">
        <f t="shared" si="46"/>
        <v>11.024512165565065</v>
      </c>
      <c r="W68" s="6">
        <f t="shared" si="47"/>
        <v>0.55122560827825329</v>
      </c>
      <c r="X68" s="6">
        <f t="shared" si="48"/>
        <v>0.24693141578139655</v>
      </c>
      <c r="Y68" s="6">
        <f t="shared" si="49"/>
        <v>0.95684911736233802</v>
      </c>
    </row>
    <row r="69" spans="1:25" x14ac:dyDescent="0.2">
      <c r="A69" s="6" t="str">
        <f t="shared" si="25"/>
        <v>Węgry</v>
      </c>
      <c r="B69" s="6">
        <f t="shared" si="26"/>
        <v>0.43333333333333335</v>
      </c>
      <c r="C69" s="6">
        <f t="shared" si="27"/>
        <v>0.40278521692554903</v>
      </c>
      <c r="D69" s="5">
        <f t="shared" si="28"/>
        <v>0.18604651162790697</v>
      </c>
      <c r="E69" s="5">
        <f t="shared" si="29"/>
        <v>0.48140276301806589</v>
      </c>
      <c r="F69" s="5">
        <f t="shared" si="30"/>
        <v>0.57300884955752218</v>
      </c>
      <c r="G69" s="5">
        <f t="shared" si="31"/>
        <v>0.97102571191595244</v>
      </c>
      <c r="H69" s="5">
        <f t="shared" si="32"/>
        <v>0.61033150294895255</v>
      </c>
      <c r="I69" s="5">
        <f t="shared" si="33"/>
        <v>0.76502732240437166</v>
      </c>
      <c r="J69" s="5">
        <f t="shared" si="34"/>
        <v>-0.64406779661016944</v>
      </c>
      <c r="K69" s="5">
        <f t="shared" si="35"/>
        <v>0.88095238095238093</v>
      </c>
      <c r="L69" s="5">
        <f t="shared" si="36"/>
        <v>0.77131782945736438</v>
      </c>
      <c r="M69" s="6">
        <f t="shared" si="37"/>
        <v>0.1818181818181818</v>
      </c>
      <c r="N69" s="6">
        <f t="shared" si="38"/>
        <v>0.3432721712538227</v>
      </c>
      <c r="O69" s="6">
        <f t="shared" si="39"/>
        <v>0.15541825095057035</v>
      </c>
      <c r="P69" s="6">
        <f t="shared" si="40"/>
        <v>0.45089285714285698</v>
      </c>
      <c r="Q69" s="6">
        <f t="shared" si="41"/>
        <v>0.28828828828828829</v>
      </c>
      <c r="R69" s="6">
        <f t="shared" si="42"/>
        <v>0.38461538461538458</v>
      </c>
      <c r="S69" s="5">
        <f t="shared" si="43"/>
        <v>0.85572139303482597</v>
      </c>
      <c r="T69" s="5">
        <f t="shared" si="44"/>
        <v>0.52029520295202947</v>
      </c>
      <c r="U69" s="6">
        <f t="shared" si="45"/>
        <v>0.3104485680856125</v>
      </c>
      <c r="V69" s="6">
        <f t="shared" si="46"/>
        <v>8.9219339236728032</v>
      </c>
      <c r="W69" s="6">
        <f t="shared" si="47"/>
        <v>0.44609669618364017</v>
      </c>
      <c r="X69" s="6">
        <f t="shared" si="48"/>
        <v>0.14180250368678343</v>
      </c>
      <c r="Y69" s="6">
        <f t="shared" si="49"/>
        <v>0.54947889098318048</v>
      </c>
    </row>
    <row r="70" spans="1:25" x14ac:dyDescent="0.2">
      <c r="A70" s="6" t="str">
        <f t="shared" si="25"/>
        <v>Wielka Brytania</v>
      </c>
      <c r="B70" s="6">
        <f t="shared" si="26"/>
        <v>3.3333333333333333E-2</v>
      </c>
      <c r="C70" s="6">
        <f t="shared" si="27"/>
        <v>0.6014997321906802</v>
      </c>
      <c r="D70" s="5">
        <f t="shared" si="28"/>
        <v>0.73050941306755268</v>
      </c>
      <c r="E70" s="5">
        <f t="shared" si="29"/>
        <v>0.69713071200850163</v>
      </c>
      <c r="F70" s="5">
        <f t="shared" si="30"/>
        <v>0.48230088495575213</v>
      </c>
      <c r="G70" s="5">
        <f t="shared" si="31"/>
        <v>0.88963229195465854</v>
      </c>
      <c r="H70" s="5">
        <f t="shared" si="32"/>
        <v>0.95363026235509452</v>
      </c>
      <c r="I70" s="5">
        <f t="shared" si="33"/>
        <v>0.50273224043715847</v>
      </c>
      <c r="J70" s="5">
        <f t="shared" si="34"/>
        <v>-0.77627118644067794</v>
      </c>
      <c r="K70" s="5">
        <f t="shared" si="35"/>
        <v>0.84632034632034636</v>
      </c>
      <c r="L70" s="5">
        <f t="shared" si="36"/>
        <v>0.56976744186046513</v>
      </c>
      <c r="M70" s="6">
        <f t="shared" si="37"/>
        <v>8.0578512396694224E-2</v>
      </c>
      <c r="N70" s="6">
        <f t="shared" si="38"/>
        <v>0.44304281345565755</v>
      </c>
      <c r="O70" s="6">
        <f t="shared" si="39"/>
        <v>0.12404942965779468</v>
      </c>
      <c r="P70" s="6">
        <f t="shared" si="40"/>
        <v>0.3035714285714286</v>
      </c>
      <c r="Q70" s="6">
        <f t="shared" si="41"/>
        <v>0.7567567567567568</v>
      </c>
      <c r="R70" s="6">
        <f t="shared" si="42"/>
        <v>0.25641025641025644</v>
      </c>
      <c r="S70" s="5">
        <f t="shared" si="43"/>
        <v>0.8532338308457712</v>
      </c>
      <c r="T70" s="5">
        <f t="shared" si="44"/>
        <v>0.67158671586715868</v>
      </c>
      <c r="U70" s="6">
        <f t="shared" si="45"/>
        <v>0.72845073023592255</v>
      </c>
      <c r="V70" s="6">
        <f t="shared" si="46"/>
        <v>9.7482659462403056</v>
      </c>
      <c r="W70" s="6">
        <f t="shared" si="47"/>
        <v>0.48741329731201527</v>
      </c>
      <c r="X70" s="6">
        <f t="shared" si="48"/>
        <v>0.18311910481515853</v>
      </c>
      <c r="Y70" s="6">
        <f t="shared" si="49"/>
        <v>0.70957902727809374</v>
      </c>
    </row>
    <row r="71" spans="1:25" x14ac:dyDescent="0.2">
      <c r="A71" s="6" t="str">
        <f t="shared" si="25"/>
        <v>Włochy</v>
      </c>
      <c r="B71" s="6">
        <f t="shared" si="26"/>
        <v>0.36666666666666664</v>
      </c>
      <c r="C71" s="6">
        <f t="shared" si="27"/>
        <v>0.68773433315479371</v>
      </c>
      <c r="D71" s="5">
        <f t="shared" si="28"/>
        <v>0.76976744186046508</v>
      </c>
      <c r="E71" s="5">
        <f t="shared" si="29"/>
        <v>0.24867162592986189</v>
      </c>
      <c r="F71" s="5">
        <f t="shared" si="30"/>
        <v>0.46681415929203557</v>
      </c>
      <c r="G71" s="5">
        <f t="shared" si="31"/>
        <v>0.95797622338954935</v>
      </c>
      <c r="H71" s="5">
        <f t="shared" si="32"/>
        <v>0.87553386211104323</v>
      </c>
      <c r="I71" s="5">
        <f t="shared" si="33"/>
        <v>0.54644808743169404</v>
      </c>
      <c r="J71" s="5">
        <f t="shared" si="34"/>
        <v>-0.78305084745762721</v>
      </c>
      <c r="K71" s="5">
        <f t="shared" si="35"/>
        <v>0.85238095238095235</v>
      </c>
      <c r="L71" s="5">
        <f t="shared" si="36"/>
        <v>0.54263565891472865</v>
      </c>
      <c r="M71" s="6">
        <f t="shared" si="37"/>
        <v>0.24793388429752064</v>
      </c>
      <c r="N71" s="6">
        <f t="shared" si="38"/>
        <v>0.41016819571865454</v>
      </c>
      <c r="O71" s="6">
        <f t="shared" si="39"/>
        <v>0.65494296577946765</v>
      </c>
      <c r="P71" s="6">
        <f t="shared" si="40"/>
        <v>0.78124999999999989</v>
      </c>
      <c r="Q71" s="6">
        <f t="shared" si="41"/>
        <v>0.72972972972972971</v>
      </c>
      <c r="R71" s="6">
        <f t="shared" si="42"/>
        <v>0.41025641025641024</v>
      </c>
      <c r="S71" s="5">
        <f t="shared" si="43"/>
        <v>0.23631840796019904</v>
      </c>
      <c r="T71" s="5">
        <f t="shared" si="44"/>
        <v>0.38376383763837635</v>
      </c>
      <c r="U71" s="6">
        <f t="shared" si="45"/>
        <v>0.31074417795291004</v>
      </c>
      <c r="V71" s="6">
        <f t="shared" si="46"/>
        <v>9.6966857730074327</v>
      </c>
      <c r="W71" s="6">
        <f t="shared" si="47"/>
        <v>0.48483428865037165</v>
      </c>
      <c r="X71" s="6">
        <f t="shared" si="48"/>
        <v>0.18054009615351491</v>
      </c>
      <c r="Y71" s="6">
        <f t="shared" si="49"/>
        <v>0.69958547439720742</v>
      </c>
    </row>
    <row r="73" spans="1:25" x14ac:dyDescent="0.2">
      <c r="V73" s="6" t="s">
        <v>119</v>
      </c>
      <c r="W73" s="6">
        <f>MIN(W44:W71)</f>
        <v>0.30429419249685674</v>
      </c>
    </row>
    <row r="74" spans="1:25" x14ac:dyDescent="0.2">
      <c r="W74" s="6" t="s">
        <v>120</v>
      </c>
      <c r="X74" s="6">
        <f>MAX(X44:X71)</f>
        <v>0.25806724519126978</v>
      </c>
    </row>
    <row r="75" spans="1:25" x14ac:dyDescent="0.2">
      <c r="A75" s="6" t="s">
        <v>63</v>
      </c>
      <c r="B75" s="6" t="str">
        <f t="shared" ref="B75:B103" si="50">W43</f>
        <v>si</v>
      </c>
      <c r="C75" s="6" t="str">
        <f t="shared" ref="C75:C103" si="51">X43</f>
        <v>si'</v>
      </c>
      <c r="D75" s="5" t="str">
        <f t="shared" ref="D75:D103" si="52">Y43</f>
        <v>si''</v>
      </c>
    </row>
    <row r="76" spans="1:25" x14ac:dyDescent="0.2">
      <c r="A76" s="6" t="str">
        <f>A44</f>
        <v>Austria</v>
      </c>
      <c r="B76" s="6">
        <f t="shared" si="50"/>
        <v>0.51487429327598833</v>
      </c>
      <c r="C76" s="6">
        <f t="shared" si="51"/>
        <v>0.21058010077913158</v>
      </c>
      <c r="D76" s="5">
        <f t="shared" si="52"/>
        <v>0.81598926133790251</v>
      </c>
    </row>
    <row r="77" spans="1:25" x14ac:dyDescent="0.2">
      <c r="A77" s="6" t="str">
        <f t="shared" ref="A77:A103" si="53">A45</f>
        <v>Belgia</v>
      </c>
      <c r="B77" s="6">
        <f t="shared" si="50"/>
        <v>0.41782229887218697</v>
      </c>
      <c r="C77" s="6">
        <f t="shared" si="51"/>
        <v>0.11352810637533023</v>
      </c>
      <c r="D77" s="5">
        <f t="shared" si="52"/>
        <v>0.439916760033562</v>
      </c>
    </row>
    <row r="78" spans="1:25" x14ac:dyDescent="0.2">
      <c r="A78" s="6" t="str">
        <f t="shared" si="53"/>
        <v>Bułgaria</v>
      </c>
      <c r="B78" s="6">
        <f t="shared" si="50"/>
        <v>0.39169621824845408</v>
      </c>
      <c r="C78" s="6">
        <f t="shared" si="51"/>
        <v>8.7402025751597334E-2</v>
      </c>
      <c r="D78" s="5">
        <f t="shared" si="52"/>
        <v>0.3386792682148338</v>
      </c>
    </row>
    <row r="79" spans="1:25" x14ac:dyDescent="0.2">
      <c r="A79" s="6" t="str">
        <f t="shared" si="53"/>
        <v>Chorwacja</v>
      </c>
      <c r="B79" s="6">
        <f t="shared" si="50"/>
        <v>0.46398011213476975</v>
      </c>
      <c r="C79" s="6">
        <f t="shared" si="51"/>
        <v>0.15968591963791301</v>
      </c>
      <c r="D79" s="5">
        <f t="shared" si="52"/>
        <v>0.61877639496465264</v>
      </c>
    </row>
    <row r="80" spans="1:25" x14ac:dyDescent="0.2">
      <c r="A80" s="6" t="str">
        <f t="shared" si="53"/>
        <v>Cypr</v>
      </c>
      <c r="B80" s="6">
        <f t="shared" si="50"/>
        <v>0.37514583322370754</v>
      </c>
      <c r="C80" s="6">
        <f t="shared" si="51"/>
        <v>7.0851640726850795E-2</v>
      </c>
      <c r="D80" s="5">
        <f t="shared" si="52"/>
        <v>0.27454720444796554</v>
      </c>
    </row>
    <row r="81" spans="1:4" x14ac:dyDescent="0.2">
      <c r="A81" s="6" t="str">
        <f t="shared" si="53"/>
        <v>Czechy</v>
      </c>
      <c r="B81" s="6">
        <f t="shared" si="50"/>
        <v>0.54209247246035874</v>
      </c>
      <c r="C81" s="6">
        <f t="shared" si="51"/>
        <v>0.237798279963502</v>
      </c>
      <c r="D81" s="5">
        <f t="shared" si="52"/>
        <v>0.92145859032693134</v>
      </c>
    </row>
    <row r="82" spans="1:4" x14ac:dyDescent="0.2">
      <c r="A82" s="6" t="str">
        <f t="shared" si="53"/>
        <v>Dania</v>
      </c>
      <c r="B82" s="6">
        <f t="shared" si="50"/>
        <v>0.4929483674575616</v>
      </c>
      <c r="C82" s="6">
        <f t="shared" si="51"/>
        <v>0.18865417496070486</v>
      </c>
      <c r="D82" s="5">
        <f t="shared" si="52"/>
        <v>0.73102719727519638</v>
      </c>
    </row>
    <row r="83" spans="1:4" x14ac:dyDescent="0.2">
      <c r="A83" s="6" t="str">
        <f t="shared" si="53"/>
        <v>Estonia</v>
      </c>
      <c r="B83" s="6">
        <f t="shared" si="50"/>
        <v>0.46535889572029998</v>
      </c>
      <c r="C83" s="6">
        <f t="shared" si="51"/>
        <v>0.16106470322344324</v>
      </c>
      <c r="D83" s="5">
        <f t="shared" si="52"/>
        <v>0.624119124858593</v>
      </c>
    </row>
    <row r="84" spans="1:4" x14ac:dyDescent="0.2">
      <c r="A84" s="6" t="str">
        <f t="shared" si="53"/>
        <v>Finlandia</v>
      </c>
      <c r="B84" s="6">
        <f t="shared" si="50"/>
        <v>0.56063836501746844</v>
      </c>
      <c r="C84" s="6">
        <f t="shared" si="51"/>
        <v>0.2563441725206117</v>
      </c>
      <c r="D84" s="5">
        <f t="shared" si="52"/>
        <v>0.99332316400951626</v>
      </c>
    </row>
    <row r="85" spans="1:4" x14ac:dyDescent="0.2">
      <c r="A85" s="6" t="str">
        <f t="shared" si="53"/>
        <v>Francja</v>
      </c>
      <c r="B85" s="6">
        <f t="shared" si="50"/>
        <v>0.48430277302249414</v>
      </c>
      <c r="C85" s="6">
        <f t="shared" si="51"/>
        <v>0.1800085805256374</v>
      </c>
      <c r="D85" s="5">
        <f t="shared" si="52"/>
        <v>0.69752587311970482</v>
      </c>
    </row>
    <row r="86" spans="1:4" x14ac:dyDescent="0.2">
      <c r="A86" s="6" t="str">
        <f t="shared" si="53"/>
        <v>Grecja</v>
      </c>
      <c r="B86" s="6">
        <f t="shared" si="50"/>
        <v>0.38448432377087621</v>
      </c>
      <c r="C86" s="6">
        <f t="shared" si="51"/>
        <v>8.0190131274019472E-2</v>
      </c>
      <c r="D86" s="5">
        <f t="shared" si="52"/>
        <v>0.31073347264425422</v>
      </c>
    </row>
    <row r="87" spans="1:4" x14ac:dyDescent="0.2">
      <c r="A87" s="6" t="str">
        <f t="shared" si="53"/>
        <v>Hiszpania</v>
      </c>
      <c r="B87" s="6">
        <f t="shared" si="50"/>
        <v>0.47970380279215241</v>
      </c>
      <c r="C87" s="6">
        <f t="shared" si="51"/>
        <v>0.17540961029529567</v>
      </c>
      <c r="D87" s="5">
        <f t="shared" si="52"/>
        <v>0.67970505193438491</v>
      </c>
    </row>
    <row r="88" spans="1:4" x14ac:dyDescent="0.2">
      <c r="A88" s="6" t="str">
        <f t="shared" si="53"/>
        <v>Holandia</v>
      </c>
      <c r="B88" s="6">
        <f t="shared" si="50"/>
        <v>0.45380802129089542</v>
      </c>
      <c r="C88" s="6">
        <f t="shared" si="51"/>
        <v>0.14951382879403868</v>
      </c>
      <c r="D88" s="5">
        <f t="shared" si="52"/>
        <v>0.57935995977802079</v>
      </c>
    </row>
    <row r="89" spans="1:4" x14ac:dyDescent="0.2">
      <c r="A89" s="6" t="str">
        <f t="shared" si="53"/>
        <v>Irlandia</v>
      </c>
      <c r="B89" s="6">
        <f t="shared" si="50"/>
        <v>0.42383864582820302</v>
      </c>
      <c r="C89" s="6">
        <f t="shared" si="51"/>
        <v>0.11954445333134628</v>
      </c>
      <c r="D89" s="5">
        <f t="shared" si="52"/>
        <v>0.46322985794940541</v>
      </c>
    </row>
    <row r="90" spans="1:4" x14ac:dyDescent="0.2">
      <c r="A90" s="6" t="str">
        <f t="shared" si="53"/>
        <v>Litwa</v>
      </c>
      <c r="B90" s="6">
        <f t="shared" si="50"/>
        <v>0.38202952748011076</v>
      </c>
      <c r="C90" s="6">
        <f t="shared" si="51"/>
        <v>7.7735334983254023E-2</v>
      </c>
      <c r="D90" s="5">
        <f t="shared" si="52"/>
        <v>0.3012212376105286</v>
      </c>
    </row>
    <row r="91" spans="1:4" x14ac:dyDescent="0.2">
      <c r="A91" s="6" t="str">
        <f t="shared" si="53"/>
        <v>Luksemburg</v>
      </c>
      <c r="B91" s="6">
        <f t="shared" si="50"/>
        <v>0.43338764217941173</v>
      </c>
      <c r="C91" s="6">
        <f t="shared" si="51"/>
        <v>0.12909344968255498</v>
      </c>
      <c r="D91" s="5">
        <f t="shared" si="52"/>
        <v>0.50023182751021256</v>
      </c>
    </row>
    <row r="92" spans="1:4" x14ac:dyDescent="0.2">
      <c r="A92" s="6" t="str">
        <f t="shared" si="53"/>
        <v>Łotwa</v>
      </c>
      <c r="B92" s="6">
        <f t="shared" si="50"/>
        <v>0.49713267478197665</v>
      </c>
      <c r="C92" s="6">
        <f t="shared" si="51"/>
        <v>0.19283848228511991</v>
      </c>
      <c r="D92" s="5">
        <f t="shared" si="52"/>
        <v>0.74724121669216581</v>
      </c>
    </row>
    <row r="93" spans="1:4" x14ac:dyDescent="0.2">
      <c r="A93" s="6" t="str">
        <f t="shared" si="53"/>
        <v>Malta</v>
      </c>
      <c r="B93" s="6">
        <f t="shared" si="50"/>
        <v>0.30429419249685674</v>
      </c>
      <c r="C93" s="6">
        <f t="shared" si="51"/>
        <v>0</v>
      </c>
      <c r="D93" s="5">
        <f t="shared" si="52"/>
        <v>0</v>
      </c>
    </row>
    <row r="94" spans="1:4" x14ac:dyDescent="0.2">
      <c r="A94" s="6" t="str">
        <f t="shared" si="53"/>
        <v>Niemcy</v>
      </c>
      <c r="B94" s="6">
        <f t="shared" si="50"/>
        <v>0.46687714124658825</v>
      </c>
      <c r="C94" s="6">
        <f t="shared" si="51"/>
        <v>0.1625829487497315</v>
      </c>
      <c r="D94" s="5">
        <f t="shared" si="52"/>
        <v>0.63000226405807958</v>
      </c>
    </row>
    <row r="95" spans="1:4" x14ac:dyDescent="0.2">
      <c r="A95" s="6" t="str">
        <f t="shared" si="53"/>
        <v>Polska</v>
      </c>
      <c r="B95" s="6">
        <f t="shared" si="50"/>
        <v>0.46851947262493326</v>
      </c>
      <c r="C95" s="6">
        <f t="shared" si="51"/>
        <v>0.16422528012807652</v>
      </c>
      <c r="D95" s="5">
        <f t="shared" si="52"/>
        <v>0.63636623084947841</v>
      </c>
    </row>
    <row r="96" spans="1:4" x14ac:dyDescent="0.2">
      <c r="A96" s="6" t="str">
        <f t="shared" si="53"/>
        <v>Portugalia</v>
      </c>
      <c r="B96" s="6">
        <f t="shared" si="50"/>
        <v>0.41020774467714149</v>
      </c>
      <c r="C96" s="6">
        <f t="shared" si="51"/>
        <v>0.10591355218028475</v>
      </c>
      <c r="D96" s="5">
        <f t="shared" si="52"/>
        <v>0.41041067455804242</v>
      </c>
    </row>
    <row r="97" spans="1:4" x14ac:dyDescent="0.2">
      <c r="A97" s="6" t="str">
        <f t="shared" si="53"/>
        <v>Rumunia</v>
      </c>
      <c r="B97" s="6">
        <f t="shared" si="50"/>
        <v>0.42605958960689999</v>
      </c>
      <c r="C97" s="6">
        <f t="shared" si="51"/>
        <v>0.12176539711004325</v>
      </c>
      <c r="D97" s="5">
        <f t="shared" si="52"/>
        <v>0.47183592408170705</v>
      </c>
    </row>
    <row r="98" spans="1:4" x14ac:dyDescent="0.2">
      <c r="A98" s="6" t="str">
        <f t="shared" si="53"/>
        <v>Słowacja</v>
      </c>
      <c r="B98" s="6">
        <f t="shared" si="50"/>
        <v>0.49355904182722921</v>
      </c>
      <c r="C98" s="6">
        <f t="shared" si="51"/>
        <v>0.18926484933037246</v>
      </c>
      <c r="D98" s="5">
        <f t="shared" si="52"/>
        <v>0.7333935354333575</v>
      </c>
    </row>
    <row r="99" spans="1:4" x14ac:dyDescent="0.2">
      <c r="A99" s="6" t="str">
        <f t="shared" si="53"/>
        <v>Słowenia</v>
      </c>
      <c r="B99" s="6">
        <f t="shared" si="50"/>
        <v>0.56236143768812652</v>
      </c>
      <c r="C99" s="6">
        <f t="shared" si="51"/>
        <v>0.25806724519126978</v>
      </c>
      <c r="D99" s="5">
        <f t="shared" si="52"/>
        <v>1</v>
      </c>
    </row>
    <row r="100" spans="1:4" x14ac:dyDescent="0.2">
      <c r="A100" s="6" t="str">
        <f t="shared" si="53"/>
        <v>Szwecja</v>
      </c>
      <c r="B100" s="6">
        <f t="shared" si="50"/>
        <v>0.55122560827825329</v>
      </c>
      <c r="C100" s="6">
        <f t="shared" si="51"/>
        <v>0.24693141578139655</v>
      </c>
      <c r="D100" s="5">
        <f t="shared" si="52"/>
        <v>0.95684911736233802</v>
      </c>
    </row>
    <row r="101" spans="1:4" x14ac:dyDescent="0.2">
      <c r="A101" s="6" t="str">
        <f t="shared" si="53"/>
        <v>Węgry</v>
      </c>
      <c r="B101" s="6">
        <f t="shared" si="50"/>
        <v>0.44609669618364017</v>
      </c>
      <c r="C101" s="6">
        <f t="shared" si="51"/>
        <v>0.14180250368678343</v>
      </c>
      <c r="D101" s="5">
        <f t="shared" si="52"/>
        <v>0.54947889098318048</v>
      </c>
    </row>
    <row r="102" spans="1:4" x14ac:dyDescent="0.2">
      <c r="A102" s="6" t="str">
        <f t="shared" si="53"/>
        <v>Wielka Brytania</v>
      </c>
      <c r="B102" s="6">
        <f t="shared" si="50"/>
        <v>0.48741329731201527</v>
      </c>
      <c r="C102" s="6">
        <f t="shared" si="51"/>
        <v>0.18311910481515853</v>
      </c>
      <c r="D102" s="5">
        <f t="shared" si="52"/>
        <v>0.70957902727809374</v>
      </c>
    </row>
    <row r="103" spans="1:4" x14ac:dyDescent="0.2">
      <c r="A103" s="6" t="str">
        <f t="shared" si="53"/>
        <v>Włochy</v>
      </c>
      <c r="B103" s="6">
        <f t="shared" si="50"/>
        <v>0.48483428865037165</v>
      </c>
      <c r="C103" s="6">
        <f t="shared" si="51"/>
        <v>0.18054009615351491</v>
      </c>
      <c r="D103" s="5">
        <f t="shared" si="52"/>
        <v>0.69958547439720742</v>
      </c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tabSelected="1" workbookViewId="0">
      <selection activeCell="P19" sqref="P19"/>
    </sheetView>
  </sheetViews>
  <sheetFormatPr defaultRowHeight="12.75" x14ac:dyDescent="0.2"/>
  <sheetData>
    <row r="1" spans="1:12" x14ac:dyDescent="0.2">
      <c r="A1" t="s">
        <v>122</v>
      </c>
      <c r="B1" t="s">
        <v>123</v>
      </c>
      <c r="C1" t="s">
        <v>143</v>
      </c>
      <c r="D1" t="s">
        <v>61</v>
      </c>
      <c r="E1" t="s">
        <v>62</v>
      </c>
      <c r="F1" t="str">
        <f>'ranking-standaryzacja'!B76</f>
        <v>gi"</v>
      </c>
      <c r="G1" t="s">
        <v>63</v>
      </c>
      <c r="H1" t="str">
        <f>'ranking-unitaryzacja'!B75</f>
        <v>si</v>
      </c>
      <c r="I1" t="s">
        <v>28</v>
      </c>
      <c r="J1" t="s">
        <v>29</v>
      </c>
      <c r="K1" t="s">
        <v>141</v>
      </c>
      <c r="L1" t="s">
        <v>142</v>
      </c>
    </row>
    <row r="2" spans="1:12" x14ac:dyDescent="0.2">
      <c r="A2">
        <v>1</v>
      </c>
      <c r="B2" t="str">
        <f>wzorzec!X11</f>
        <v>Francja</v>
      </c>
      <c r="C2" t="s">
        <v>144</v>
      </c>
      <c r="D2" s="4">
        <f>wzorzec!Y11</f>
        <v>0.74791988900218243</v>
      </c>
      <c r="E2" t="str">
        <f>'ranking-standaryzacja'!A100</f>
        <v>Słowenia</v>
      </c>
      <c r="F2">
        <f>'ranking-standaryzacja'!B100</f>
        <v>1</v>
      </c>
      <c r="G2" t="str">
        <f>'ranking-unitaryzacja'!A99</f>
        <v>Słowenia</v>
      </c>
      <c r="H2">
        <f>'ranking-unitaryzacja'!D99</f>
        <v>1</v>
      </c>
      <c r="I2" s="4">
        <f>AVERAGE(D2:D29)</f>
        <v>0.3135810110926166</v>
      </c>
      <c r="J2">
        <f>STDEV(D2:D29)</f>
        <v>0.15679050554630902</v>
      </c>
      <c r="K2" s="4">
        <f>I2+J2</f>
        <v>0.47037151663892562</v>
      </c>
      <c r="L2" s="4">
        <f>I2-J2</f>
        <v>0.15679050554630758</v>
      </c>
    </row>
    <row r="3" spans="1:12" x14ac:dyDescent="0.2">
      <c r="A3">
        <v>2</v>
      </c>
      <c r="B3" t="str">
        <f>wzorzec!X20</f>
        <v>Niemcy</v>
      </c>
      <c r="C3" t="s">
        <v>151</v>
      </c>
      <c r="D3" s="4">
        <f>wzorzec!Y20</f>
        <v>0.70743558879906387</v>
      </c>
      <c r="E3" t="str">
        <f>'ranking-standaryzacja'!A82</f>
        <v>Czechy</v>
      </c>
      <c r="F3">
        <f>'ranking-standaryzacja'!B82</f>
        <v>0.93608354456084053</v>
      </c>
      <c r="G3" t="str">
        <f>'ranking-unitaryzacja'!A84</f>
        <v>Finlandia</v>
      </c>
      <c r="H3">
        <f>'ranking-unitaryzacja'!D84</f>
        <v>0.99332316400951626</v>
      </c>
      <c r="I3" s="4">
        <f>AVERAGE(F2:F29)</f>
        <v>0.56800395433190209</v>
      </c>
      <c r="J3">
        <f>STDEV(F2:F29)</f>
        <v>0.24781932046709351</v>
      </c>
      <c r="K3" s="4">
        <f t="shared" ref="K3:K4" si="0">I3+J3</f>
        <v>0.81582327479899563</v>
      </c>
      <c r="L3" s="4">
        <f t="shared" ref="L3:L4" si="1">I3-J3</f>
        <v>0.32018463386480855</v>
      </c>
    </row>
    <row r="4" spans="1:12" x14ac:dyDescent="0.2">
      <c r="A4">
        <v>3</v>
      </c>
      <c r="B4" t="str">
        <f>wzorzec!X27</f>
        <v>Węgry</v>
      </c>
      <c r="C4" t="s">
        <v>154</v>
      </c>
      <c r="D4" s="4">
        <f>wzorzec!Y27</f>
        <v>0.53016190750348424</v>
      </c>
      <c r="E4" t="str">
        <f>'ranking-standaryzacja'!A101</f>
        <v>Szwecja</v>
      </c>
      <c r="F4">
        <f>'ranking-standaryzacja'!B101</f>
        <v>0.86297459441787838</v>
      </c>
      <c r="G4" t="str">
        <f>'ranking-unitaryzacja'!A100</f>
        <v>Szwecja</v>
      </c>
      <c r="H4">
        <f>'ranking-unitaryzacja'!D100</f>
        <v>0.95684911736233802</v>
      </c>
      <c r="I4" s="4">
        <f>AVERAGE(H2:H29)</f>
        <v>0.60123523577533278</v>
      </c>
      <c r="J4">
        <f>STDEV(H2:H29)</f>
        <v>0.23620168798432686</v>
      </c>
      <c r="K4" s="4">
        <f t="shared" si="0"/>
        <v>0.83743692375965961</v>
      </c>
      <c r="L4" s="4">
        <f t="shared" si="1"/>
        <v>0.36503354779100594</v>
      </c>
    </row>
    <row r="5" spans="1:12" x14ac:dyDescent="0.2">
      <c r="A5">
        <v>4</v>
      </c>
      <c r="B5" t="str">
        <f>wzorzec!X2</f>
        <v>Austria</v>
      </c>
      <c r="C5" t="s">
        <v>155</v>
      </c>
      <c r="D5" s="4">
        <f>wzorzec!Y2</f>
        <v>0.44941125638092216</v>
      </c>
      <c r="E5" t="str">
        <f>'ranking-standaryzacja'!A103</f>
        <v>Wielka Brytania</v>
      </c>
      <c r="F5">
        <f>'ranking-standaryzacja'!B103</f>
        <v>0.81799197335149298</v>
      </c>
      <c r="G5" t="str">
        <f>'ranking-unitaryzacja'!A81</f>
        <v>Czechy</v>
      </c>
      <c r="H5">
        <f>'ranking-unitaryzacja'!D81</f>
        <v>0.92145859032693134</v>
      </c>
      <c r="I5" t="s">
        <v>139</v>
      </c>
      <c r="J5" t="s">
        <v>139</v>
      </c>
      <c r="K5" t="s">
        <v>139</v>
      </c>
      <c r="L5" t="s">
        <v>139</v>
      </c>
    </row>
    <row r="6" spans="1:12" x14ac:dyDescent="0.2">
      <c r="A6">
        <v>5</v>
      </c>
      <c r="B6" t="str">
        <f>wzorzec!X5</f>
        <v>Chorwacja</v>
      </c>
      <c r="C6" t="s">
        <v>156</v>
      </c>
      <c r="D6" s="4">
        <f>wzorzec!Y5</f>
        <v>0.42682276859009027</v>
      </c>
      <c r="E6" t="str">
        <f>'ranking-standaryzacja'!A88</f>
        <v>Hiszpania</v>
      </c>
      <c r="F6">
        <f>'ranking-standaryzacja'!B88</f>
        <v>0.80198277457444911</v>
      </c>
      <c r="G6" t="str">
        <f>'ranking-unitaryzacja'!A76</f>
        <v>Austria</v>
      </c>
      <c r="H6">
        <f>'ranking-unitaryzacja'!D76</f>
        <v>0.81598926133790251</v>
      </c>
      <c r="I6" t="s">
        <v>139</v>
      </c>
      <c r="J6" t="s">
        <v>139</v>
      </c>
      <c r="K6" t="s">
        <v>139</v>
      </c>
      <c r="L6" t="s">
        <v>139</v>
      </c>
    </row>
    <row r="7" spans="1:12" x14ac:dyDescent="0.2">
      <c r="A7">
        <v>6</v>
      </c>
      <c r="B7" t="str">
        <f>wzorzec!X28</f>
        <v>Wielka Brytania</v>
      </c>
      <c r="C7" t="s">
        <v>157</v>
      </c>
      <c r="D7" s="4">
        <f>wzorzec!Y28</f>
        <v>0.39692645360252277</v>
      </c>
      <c r="E7" t="str">
        <f>'ranking-standaryzacja'!A104</f>
        <v>Włochy</v>
      </c>
      <c r="F7">
        <f>'ranking-standaryzacja'!B104</f>
        <v>0.79755004789869721</v>
      </c>
      <c r="G7" t="str">
        <f>'ranking-unitaryzacja'!A92</f>
        <v>Łotwa</v>
      </c>
      <c r="H7">
        <f>'ranking-unitaryzacja'!D92</f>
        <v>0.74724121669216581</v>
      </c>
      <c r="I7" t="s">
        <v>139</v>
      </c>
      <c r="J7" t="s">
        <v>139</v>
      </c>
      <c r="K7" t="s">
        <v>139</v>
      </c>
      <c r="L7" t="s">
        <v>139</v>
      </c>
    </row>
    <row r="8" spans="1:12" x14ac:dyDescent="0.2">
      <c r="A8">
        <v>7</v>
      </c>
      <c r="B8" t="str">
        <f>wzorzec!X6</f>
        <v>Cypr</v>
      </c>
      <c r="C8" t="s">
        <v>145</v>
      </c>
      <c r="D8" s="4">
        <f>wzorzec!Y6</f>
        <v>0.37632191563682904</v>
      </c>
      <c r="E8" t="str">
        <f>'ranking-standaryzacja'!A86</f>
        <v>Francja</v>
      </c>
      <c r="F8">
        <f>'ranking-standaryzacja'!B86</f>
        <v>0.76469921399827956</v>
      </c>
      <c r="G8" t="str">
        <f>'ranking-unitaryzacja'!A98</f>
        <v>Słowacja</v>
      </c>
      <c r="H8">
        <f>'ranking-unitaryzacja'!D98</f>
        <v>0.7333935354333575</v>
      </c>
      <c r="I8" t="s">
        <v>139</v>
      </c>
      <c r="J8" t="s">
        <v>139</v>
      </c>
      <c r="K8" t="s">
        <v>139</v>
      </c>
      <c r="L8" t="s">
        <v>139</v>
      </c>
    </row>
    <row r="9" spans="1:12" x14ac:dyDescent="0.2">
      <c r="A9">
        <v>8</v>
      </c>
      <c r="B9" t="str">
        <f>wzorzec!X19</f>
        <v>Malta</v>
      </c>
      <c r="C9" t="s">
        <v>158</v>
      </c>
      <c r="D9" s="4">
        <f>wzorzec!Y19</f>
        <v>0.35860350294159193</v>
      </c>
      <c r="E9" t="str">
        <f>'ranking-standaryzacja'!A99</f>
        <v>Słowacja</v>
      </c>
      <c r="F9">
        <f>'ranking-standaryzacja'!B99</f>
        <v>0.76451146038833595</v>
      </c>
      <c r="G9" t="str">
        <f>'ranking-unitaryzacja'!A82</f>
        <v>Dania</v>
      </c>
      <c r="H9">
        <f>'ranking-unitaryzacja'!D82</f>
        <v>0.73102719727519638</v>
      </c>
      <c r="I9" t="s">
        <v>139</v>
      </c>
      <c r="J9" t="s">
        <v>139</v>
      </c>
      <c r="K9" t="s">
        <v>139</v>
      </c>
      <c r="L9" t="s">
        <v>139</v>
      </c>
    </row>
    <row r="10" spans="1:12" x14ac:dyDescent="0.2">
      <c r="A10">
        <v>9</v>
      </c>
      <c r="B10" t="str">
        <f>wzorzec!X10</f>
        <v>Finlandia</v>
      </c>
      <c r="C10" t="s">
        <v>146</v>
      </c>
      <c r="D10" s="4">
        <f>wzorzec!Y10</f>
        <v>0.34971644981377403</v>
      </c>
      <c r="E10" t="str">
        <f>'ranking-standaryzacja'!A85</f>
        <v>Finlandia</v>
      </c>
      <c r="F10">
        <f>'ranking-standaryzacja'!B85</f>
        <v>0.74538457982162976</v>
      </c>
      <c r="G10" t="str">
        <f>'ranking-unitaryzacja'!A102</f>
        <v>Wielka Brytania</v>
      </c>
      <c r="H10">
        <f>'ranking-unitaryzacja'!D102</f>
        <v>0.70957902727809374</v>
      </c>
      <c r="I10" t="s">
        <v>139</v>
      </c>
      <c r="J10" t="s">
        <v>139</v>
      </c>
      <c r="K10" t="s">
        <v>139</v>
      </c>
      <c r="L10" t="s">
        <v>139</v>
      </c>
    </row>
    <row r="11" spans="1:12" x14ac:dyDescent="0.2">
      <c r="A11">
        <v>10</v>
      </c>
      <c r="B11" t="str">
        <f>wzorzec!X8</f>
        <v>Dania</v>
      </c>
      <c r="C11" t="s">
        <v>159</v>
      </c>
      <c r="D11" s="4">
        <f>wzorzec!Y8</f>
        <v>0.34797482552951209</v>
      </c>
      <c r="E11" t="str">
        <f>'ranking-standaryzacja'!A93</f>
        <v>Łotwa</v>
      </c>
      <c r="F11">
        <f>'ranking-standaryzacja'!B93</f>
        <v>0.65516420972858314</v>
      </c>
      <c r="G11" t="str">
        <f>'ranking-unitaryzacja'!A103</f>
        <v>Włochy</v>
      </c>
      <c r="H11">
        <f>'ranking-unitaryzacja'!D103</f>
        <v>0.69958547439720742</v>
      </c>
      <c r="I11" t="s">
        <v>139</v>
      </c>
      <c r="J11" t="s">
        <v>139</v>
      </c>
      <c r="K11" t="s">
        <v>139</v>
      </c>
      <c r="L11" t="s">
        <v>139</v>
      </c>
    </row>
    <row r="12" spans="1:12" x14ac:dyDescent="0.2">
      <c r="A12">
        <v>11</v>
      </c>
      <c r="B12" t="str">
        <f>wzorzec!X29</f>
        <v>Włochy</v>
      </c>
      <c r="C12" t="s">
        <v>153</v>
      </c>
      <c r="D12" s="4">
        <f>wzorzec!Y29</f>
        <v>0.33714791211747663</v>
      </c>
      <c r="E12" t="str">
        <f>'ranking-standaryzacja'!A80</f>
        <v>Chorwacja</v>
      </c>
      <c r="F12">
        <f>'ranking-standaryzacja'!B80</f>
        <v>0.64698498163155771</v>
      </c>
      <c r="G12" t="str">
        <f>'ranking-unitaryzacja'!A85</f>
        <v>Francja</v>
      </c>
      <c r="H12">
        <f>'ranking-unitaryzacja'!D85</f>
        <v>0.69752587311970482</v>
      </c>
      <c r="I12" t="s">
        <v>139</v>
      </c>
      <c r="J12" t="s">
        <v>139</v>
      </c>
      <c r="K12" t="s">
        <v>139</v>
      </c>
      <c r="L12" t="s">
        <v>139</v>
      </c>
    </row>
    <row r="13" spans="1:12" x14ac:dyDescent="0.2">
      <c r="A13">
        <v>12</v>
      </c>
      <c r="B13" t="str">
        <f>wzorzec!X12</f>
        <v>Grecja</v>
      </c>
      <c r="C13" t="s">
        <v>147</v>
      </c>
      <c r="D13" s="4">
        <f>wzorzec!Y12</f>
        <v>0.3352227037204345</v>
      </c>
      <c r="E13" t="str">
        <f>'ranking-standaryzacja'!A89</f>
        <v>Holandia</v>
      </c>
      <c r="F13">
        <f>'ranking-standaryzacja'!B89</f>
        <v>0.63934244938266849</v>
      </c>
      <c r="G13" t="str">
        <f>'ranking-unitaryzacja'!A87</f>
        <v>Hiszpania</v>
      </c>
      <c r="H13">
        <f>'ranking-unitaryzacja'!D87</f>
        <v>0.67970505193438491</v>
      </c>
      <c r="I13" t="s">
        <v>139</v>
      </c>
      <c r="J13" t="s">
        <v>139</v>
      </c>
      <c r="K13" t="s">
        <v>139</v>
      </c>
      <c r="L13" t="s">
        <v>139</v>
      </c>
    </row>
    <row r="14" spans="1:12" x14ac:dyDescent="0.2">
      <c r="A14">
        <v>13</v>
      </c>
      <c r="B14" t="str">
        <f>wzorzec!X21</f>
        <v>Polska</v>
      </c>
      <c r="C14" t="s">
        <v>160</v>
      </c>
      <c r="D14" s="4">
        <f>wzorzec!Y21</f>
        <v>0.31785163477370937</v>
      </c>
      <c r="E14" t="str">
        <f>'ranking-standaryzacja'!A95</f>
        <v>Niemcy</v>
      </c>
      <c r="F14">
        <f>'ranking-standaryzacja'!B95</f>
        <v>0.60891339632796437</v>
      </c>
      <c r="G14" t="str">
        <f>'ranking-unitaryzacja'!A95</f>
        <v>Polska</v>
      </c>
      <c r="H14">
        <f>'ranking-unitaryzacja'!D95</f>
        <v>0.63636623084947841</v>
      </c>
      <c r="I14" t="s">
        <v>139</v>
      </c>
      <c r="J14" t="s">
        <v>139</v>
      </c>
      <c r="K14" t="s">
        <v>139</v>
      </c>
      <c r="L14" t="s">
        <v>139</v>
      </c>
    </row>
    <row r="15" spans="1:12" x14ac:dyDescent="0.2">
      <c r="A15">
        <v>14</v>
      </c>
      <c r="B15" t="str">
        <f>wzorzec!X22</f>
        <v>Portugalia</v>
      </c>
      <c r="C15" t="s">
        <v>148</v>
      </c>
      <c r="D15" s="4">
        <f>wzorzec!Y22</f>
        <v>0.30719030399292813</v>
      </c>
      <c r="E15" t="str">
        <f>'ranking-standaryzacja'!A102</f>
        <v>Węgry</v>
      </c>
      <c r="F15">
        <f>'ranking-standaryzacja'!B102</f>
        <v>0.58761776270862365</v>
      </c>
      <c r="G15" t="str">
        <f>'ranking-unitaryzacja'!A94</f>
        <v>Niemcy</v>
      </c>
      <c r="H15">
        <f>'ranking-unitaryzacja'!D94</f>
        <v>0.63000226405807958</v>
      </c>
      <c r="I15" t="s">
        <v>139</v>
      </c>
      <c r="J15" t="s">
        <v>139</v>
      </c>
      <c r="K15" t="s">
        <v>139</v>
      </c>
      <c r="L15" t="s">
        <v>139</v>
      </c>
    </row>
    <row r="16" spans="1:12" x14ac:dyDescent="0.2">
      <c r="A16">
        <v>15</v>
      </c>
      <c r="B16" t="str">
        <f>wzorzec!X3</f>
        <v>Belgia</v>
      </c>
      <c r="C16" t="s">
        <v>149</v>
      </c>
      <c r="D16" s="4">
        <f>wzorzec!Y3</f>
        <v>0.29339105607571592</v>
      </c>
      <c r="E16" t="str">
        <f>'ranking-standaryzacja'!A83</f>
        <v>Dania</v>
      </c>
      <c r="F16">
        <f>'ranking-standaryzacja'!B83</f>
        <v>0.5861071903194075</v>
      </c>
      <c r="G16" t="str">
        <f>'ranking-unitaryzacja'!A83</f>
        <v>Estonia</v>
      </c>
      <c r="H16">
        <f>'ranking-unitaryzacja'!D83</f>
        <v>0.624119124858593</v>
      </c>
      <c r="I16" t="s">
        <v>139</v>
      </c>
      <c r="J16" t="s">
        <v>139</v>
      </c>
      <c r="K16" t="s">
        <v>139</v>
      </c>
      <c r="L16" t="s">
        <v>139</v>
      </c>
    </row>
    <row r="17" spans="1:12" x14ac:dyDescent="0.2">
      <c r="A17">
        <v>16</v>
      </c>
      <c r="B17" t="str">
        <f>wzorzec!X13</f>
        <v>Hiszpania</v>
      </c>
      <c r="C17" t="s">
        <v>161</v>
      </c>
      <c r="D17" s="4">
        <f>wzorzec!Y13</f>
        <v>0.26166326852419675</v>
      </c>
      <c r="E17" t="str">
        <f>'ranking-standaryzacja'!A96</f>
        <v>Polska</v>
      </c>
      <c r="F17">
        <f>'ranking-standaryzacja'!B96</f>
        <v>0.56782612419533585</v>
      </c>
      <c r="G17" t="str">
        <f>'ranking-unitaryzacja'!A79</f>
        <v>Chorwacja</v>
      </c>
      <c r="H17">
        <f>'ranking-unitaryzacja'!D79</f>
        <v>0.61877639496465264</v>
      </c>
      <c r="I17" t="s">
        <v>139</v>
      </c>
      <c r="J17" t="s">
        <v>139</v>
      </c>
      <c r="K17" t="s">
        <v>139</v>
      </c>
      <c r="L17" t="s">
        <v>139</v>
      </c>
    </row>
    <row r="18" spans="1:12" x14ac:dyDescent="0.2">
      <c r="A18">
        <v>17</v>
      </c>
      <c r="B18" t="str">
        <f>wzorzec!X9</f>
        <v>Estonia</v>
      </c>
      <c r="C18" t="s">
        <v>162</v>
      </c>
      <c r="D18" s="4">
        <f>wzorzec!Y9</f>
        <v>0.25687225552752158</v>
      </c>
      <c r="E18" t="str">
        <f>'ranking-standaryzacja'!A78</f>
        <v>Belgia</v>
      </c>
      <c r="F18">
        <f>'ranking-standaryzacja'!B78</f>
        <v>0.48551000451688076</v>
      </c>
      <c r="G18" t="str">
        <f>'ranking-unitaryzacja'!A88</f>
        <v>Holandia</v>
      </c>
      <c r="H18">
        <f>'ranking-unitaryzacja'!D88</f>
        <v>0.57935995977802079</v>
      </c>
      <c r="I18" t="s">
        <v>139</v>
      </c>
      <c r="J18" t="s">
        <v>139</v>
      </c>
      <c r="K18" t="s">
        <v>139</v>
      </c>
      <c r="L18" t="s">
        <v>139</v>
      </c>
    </row>
    <row r="19" spans="1:12" x14ac:dyDescent="0.2">
      <c r="A19">
        <v>18</v>
      </c>
      <c r="B19" t="str">
        <f>wzorzec!X26</f>
        <v>Szwecja</v>
      </c>
      <c r="C19" t="s">
        <v>163</v>
      </c>
      <c r="D19" s="4">
        <f>wzorzec!Y26</f>
        <v>0.25289464003844497</v>
      </c>
      <c r="E19" t="str">
        <f>'ranking-standaryzacja'!A84</f>
        <v>Estonia</v>
      </c>
      <c r="F19">
        <f>'ranking-standaryzacja'!B84</f>
        <v>0.41900374135859247</v>
      </c>
      <c r="G19" t="str">
        <f>'ranking-unitaryzacja'!A101</f>
        <v>Węgry</v>
      </c>
      <c r="H19">
        <f>'ranking-unitaryzacja'!D101</f>
        <v>0.54947889098318048</v>
      </c>
      <c r="I19" t="s">
        <v>139</v>
      </c>
      <c r="J19" t="s">
        <v>139</v>
      </c>
      <c r="K19" t="s">
        <v>139</v>
      </c>
      <c r="L19" t="s">
        <v>139</v>
      </c>
    </row>
    <row r="20" spans="1:12" x14ac:dyDescent="0.2">
      <c r="A20">
        <v>19</v>
      </c>
      <c r="B20" t="str">
        <f>wzorzec!X17</f>
        <v>Luksemburg</v>
      </c>
      <c r="C20" t="s">
        <v>150</v>
      </c>
      <c r="D20" s="4">
        <f>wzorzec!Y17</f>
        <v>0.22960741502794646</v>
      </c>
      <c r="E20" t="str">
        <f>'ranking-standaryzacja'!A97</f>
        <v>Portugalia</v>
      </c>
      <c r="F20">
        <f>'ranking-standaryzacja'!B97</f>
        <v>0.41483297941527431</v>
      </c>
      <c r="G20" t="str">
        <f>'ranking-unitaryzacja'!A91</f>
        <v>Luksemburg</v>
      </c>
      <c r="H20">
        <f>'ranking-unitaryzacja'!D91</f>
        <v>0.50023182751021256</v>
      </c>
      <c r="I20" t="s">
        <v>139</v>
      </c>
      <c r="J20" t="s">
        <v>139</v>
      </c>
      <c r="K20" t="s">
        <v>139</v>
      </c>
      <c r="L20" t="s">
        <v>139</v>
      </c>
    </row>
    <row r="21" spans="1:12" x14ac:dyDescent="0.2">
      <c r="A21">
        <v>20</v>
      </c>
      <c r="B21" t="str">
        <f>wzorzec!X23</f>
        <v>Rumunia</v>
      </c>
      <c r="C21" t="s">
        <v>164</v>
      </c>
      <c r="D21" s="4">
        <f>wzorzec!Y23</f>
        <v>0.22407318041980084</v>
      </c>
      <c r="E21" t="str">
        <f>'ranking-standaryzacja'!A90</f>
        <v>Irlandia</v>
      </c>
      <c r="F21">
        <f>'ranking-standaryzacja'!B90</f>
        <v>0.39191783883201492</v>
      </c>
      <c r="G21" t="str">
        <f>'ranking-unitaryzacja'!A97</f>
        <v>Rumunia</v>
      </c>
      <c r="H21">
        <f>'ranking-unitaryzacja'!D97</f>
        <v>0.47183592408170705</v>
      </c>
      <c r="I21" t="s">
        <v>139</v>
      </c>
      <c r="J21" t="s">
        <v>139</v>
      </c>
      <c r="K21" t="s">
        <v>139</v>
      </c>
      <c r="L21" t="s">
        <v>139</v>
      </c>
    </row>
    <row r="22" spans="1:12" x14ac:dyDescent="0.2">
      <c r="A22">
        <v>21</v>
      </c>
      <c r="B22" t="str">
        <f>wzorzec!X15</f>
        <v>Irlandia</v>
      </c>
      <c r="C22" t="s">
        <v>165</v>
      </c>
      <c r="D22" s="4">
        <f>wzorzec!Y15</f>
        <v>0.21449224287029012</v>
      </c>
      <c r="E22" t="str">
        <f>'ranking-standaryzacja'!A92</f>
        <v>Luksemburg</v>
      </c>
      <c r="F22">
        <f>'ranking-standaryzacja'!B92</f>
        <v>0.33890468464090345</v>
      </c>
      <c r="G22" t="str">
        <f>'ranking-unitaryzacja'!A89</f>
        <v>Irlandia</v>
      </c>
      <c r="H22">
        <f>'ranking-unitaryzacja'!D89</f>
        <v>0.46322985794940541</v>
      </c>
      <c r="I22" t="s">
        <v>139</v>
      </c>
      <c r="J22" t="s">
        <v>139</v>
      </c>
      <c r="K22" t="s">
        <v>139</v>
      </c>
      <c r="L22" t="s">
        <v>139</v>
      </c>
    </row>
    <row r="23" spans="1:12" x14ac:dyDescent="0.2">
      <c r="A23">
        <v>22</v>
      </c>
      <c r="B23" t="str">
        <f>wzorzec!X16</f>
        <v>Litwa</v>
      </c>
      <c r="C23" t="s">
        <v>166</v>
      </c>
      <c r="D23" s="4">
        <f>wzorzec!Y16</f>
        <v>0.21047065114057728</v>
      </c>
      <c r="E23" t="str">
        <f>'ranking-standaryzacja'!A87</f>
        <v>Grecja</v>
      </c>
      <c r="F23">
        <f>'ranking-standaryzacja'!B87</f>
        <v>0.31548119833946636</v>
      </c>
      <c r="G23" t="str">
        <f>'ranking-unitaryzacja'!A77</f>
        <v>Belgia</v>
      </c>
      <c r="H23">
        <f>'ranking-unitaryzacja'!D77</f>
        <v>0.439916760033562</v>
      </c>
      <c r="I23" t="s">
        <v>139</v>
      </c>
      <c r="J23" t="s">
        <v>139</v>
      </c>
      <c r="K23" t="s">
        <v>139</v>
      </c>
      <c r="L23" t="s">
        <v>139</v>
      </c>
    </row>
    <row r="24" spans="1:12" x14ac:dyDescent="0.2">
      <c r="A24">
        <v>23</v>
      </c>
      <c r="B24" t="str">
        <f>wzorzec!X14</f>
        <v>Holandia</v>
      </c>
      <c r="C24" t="s">
        <v>152</v>
      </c>
      <c r="D24" s="4">
        <f>wzorzec!Y14</f>
        <v>0.17790792486542584</v>
      </c>
      <c r="E24" t="str">
        <f>'ranking-standaryzacja'!A98</f>
        <v>Rumunia</v>
      </c>
      <c r="F24">
        <f>'ranking-standaryzacja'!B98</f>
        <v>0.28610851315283664</v>
      </c>
      <c r="G24" t="str">
        <f>'ranking-unitaryzacja'!A96</f>
        <v>Portugalia</v>
      </c>
      <c r="H24">
        <f>'ranking-unitaryzacja'!D96</f>
        <v>0.41041067455804242</v>
      </c>
      <c r="I24" t="s">
        <v>139</v>
      </c>
      <c r="J24" t="s">
        <v>139</v>
      </c>
      <c r="K24" t="s">
        <v>139</v>
      </c>
      <c r="L24" t="s">
        <v>139</v>
      </c>
    </row>
    <row r="25" spans="1:12" x14ac:dyDescent="0.2">
      <c r="A25">
        <v>24</v>
      </c>
      <c r="B25" t="str">
        <f>wzorzec!X25</f>
        <v>Słowenia</v>
      </c>
      <c r="C25" t="s">
        <v>167</v>
      </c>
      <c r="D25" s="4">
        <f>wzorzec!Y25</f>
        <v>0.13959798699190407</v>
      </c>
      <c r="E25" t="str">
        <f>'ranking-standaryzacja'!A91</f>
        <v>Litwa</v>
      </c>
      <c r="F25">
        <f>'ranking-standaryzacja'!B91</f>
        <v>0.2779626002484436</v>
      </c>
      <c r="G25" t="str">
        <f>'ranking-unitaryzacja'!A78</f>
        <v>Bułgaria</v>
      </c>
      <c r="H25">
        <f>'ranking-unitaryzacja'!D78</f>
        <v>0.3386792682148338</v>
      </c>
      <c r="I25" t="s">
        <v>139</v>
      </c>
      <c r="J25" t="s">
        <v>139</v>
      </c>
      <c r="K25" t="s">
        <v>139</v>
      </c>
      <c r="L25" t="s">
        <v>139</v>
      </c>
    </row>
    <row r="26" spans="1:12" x14ac:dyDescent="0.2">
      <c r="A26">
        <v>25</v>
      </c>
      <c r="B26" t="str">
        <f>wzorzec!X4</f>
        <v>Bułgaria</v>
      </c>
      <c r="C26" t="s">
        <v>168</v>
      </c>
      <c r="D26" s="4">
        <f>wzorzec!Y4</f>
        <v>0.13953428486013009</v>
      </c>
      <c r="E26" t="str">
        <f>'ranking-standaryzacja'!A79</f>
        <v>Bułgaria</v>
      </c>
      <c r="F26">
        <f>'ranking-standaryzacja'!B79</f>
        <v>0.23499633835863376</v>
      </c>
      <c r="G26" t="str">
        <f>'ranking-unitaryzacja'!A86</f>
        <v>Grecja</v>
      </c>
      <c r="H26">
        <f>'ranking-unitaryzacja'!D86</f>
        <v>0.31073347264425422</v>
      </c>
      <c r="I26" t="s">
        <v>139</v>
      </c>
      <c r="J26" t="s">
        <v>139</v>
      </c>
      <c r="K26" t="s">
        <v>139</v>
      </c>
      <c r="L26" t="s">
        <v>139</v>
      </c>
    </row>
    <row r="27" spans="1:12" x14ac:dyDescent="0.2">
      <c r="A27">
        <v>26</v>
      </c>
      <c r="B27" t="str">
        <f>wzorzec!X24</f>
        <v>Słowacja</v>
      </c>
      <c r="C27" t="s">
        <v>169</v>
      </c>
      <c r="D27" s="4">
        <f>wzorzec!Y24</f>
        <v>0.13890136624850202</v>
      </c>
      <c r="E27" t="str">
        <f>'ranking-standaryzacja'!A81</f>
        <v>Cypr</v>
      </c>
      <c r="F27">
        <f>'ranking-standaryzacja'!B81</f>
        <v>0.21729031859595188</v>
      </c>
      <c r="G27" t="str">
        <f>'ranking-unitaryzacja'!A90</f>
        <v>Litwa</v>
      </c>
      <c r="H27">
        <f>'ranking-unitaryzacja'!D90</f>
        <v>0.3012212376105286</v>
      </c>
      <c r="I27" t="s">
        <v>139</v>
      </c>
      <c r="J27" t="s">
        <v>139</v>
      </c>
      <c r="K27" t="s">
        <v>139</v>
      </c>
      <c r="L27" t="s">
        <v>139</v>
      </c>
    </row>
    <row r="28" spans="1:12" x14ac:dyDescent="0.2">
      <c r="A28">
        <v>27</v>
      </c>
      <c r="B28" t="str">
        <f>wzorzec!X7</f>
        <v>Czechy</v>
      </c>
      <c r="C28" t="s">
        <v>170</v>
      </c>
      <c r="D28" s="4">
        <f>wzorzec!Y7</f>
        <v>0.12681180554303217</v>
      </c>
      <c r="E28" t="str">
        <f>'ranking-standaryzacja'!A94</f>
        <v>Malta</v>
      </c>
      <c r="F28">
        <f>'ranking-standaryzacja'!B94</f>
        <v>0</v>
      </c>
      <c r="G28" t="str">
        <f>'ranking-unitaryzacja'!A80</f>
        <v>Cypr</v>
      </c>
      <c r="H28">
        <f>'ranking-unitaryzacja'!D80</f>
        <v>0.27454720444796554</v>
      </c>
      <c r="I28" t="s">
        <v>139</v>
      </c>
      <c r="J28" t="s">
        <v>139</v>
      </c>
      <c r="K28" t="s">
        <v>139</v>
      </c>
      <c r="L28" t="s">
        <v>139</v>
      </c>
    </row>
    <row r="29" spans="1:12" x14ac:dyDescent="0.2">
      <c r="A29">
        <v>28</v>
      </c>
      <c r="B29" t="str">
        <f>wzorzec!X18</f>
        <v>Łotwa</v>
      </c>
      <c r="C29" t="s">
        <v>171</v>
      </c>
      <c r="D29" s="4">
        <f>wzorzec!Y18</f>
        <v>0.12534312005525761</v>
      </c>
      <c r="E29" t="str">
        <f>'ranking-standaryzacja'!A77</f>
        <v>Austria</v>
      </c>
      <c r="F29">
        <f>'ranking-standaryzacja'!B77</f>
        <v>0.73896820052851631</v>
      </c>
      <c r="G29" t="str">
        <f>'ranking-unitaryzacja'!A93</f>
        <v>Malta</v>
      </c>
      <c r="H29">
        <f>'ranking-unitaryzacja'!D93</f>
        <v>0</v>
      </c>
      <c r="I29" t="s">
        <v>139</v>
      </c>
      <c r="J29" t="s">
        <v>139</v>
      </c>
      <c r="K29" t="s">
        <v>139</v>
      </c>
      <c r="L29" t="s">
        <v>139</v>
      </c>
    </row>
  </sheetData>
  <sortState ref="B2:D29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 </vt:lpstr>
      <vt:lpstr>dane po Vs</vt:lpstr>
      <vt:lpstr>macierz korelacji</vt:lpstr>
      <vt:lpstr>wzorzec</vt:lpstr>
      <vt:lpstr>ranking-standaryzacja</vt:lpstr>
      <vt:lpstr>ranking-unitaryzacja</vt:lpstr>
      <vt:lpstr>rankingi_2016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2019-02-13T09:51:23Z</dcterms:modified>
</cp:coreProperties>
</file>