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i Hoang\Documents\#study_reu_Y-I\Theory_IT\"/>
    </mc:Choice>
  </mc:AlternateContent>
  <xr:revisionPtr revIDLastSave="0" documentId="13_ncr:1_{5114E963-6331-4707-931D-EBFE7238F752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ARIC" sheetId="3" r:id="rId1"/>
    <sheet name="МАТЕМАТИКА" sheetId="6" r:id="rId2"/>
    <sheet name="Лист1" sheetId="4" r:id="rId3"/>
    <sheet name="ДЗ" sheetId="5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5" l="1"/>
  <c r="D77" i="5"/>
  <c r="B77" i="5"/>
  <c r="C76" i="5"/>
  <c r="D76" i="5"/>
  <c r="B76" i="5"/>
  <c r="C75" i="5"/>
  <c r="D75" i="5"/>
  <c r="B75" i="5"/>
  <c r="C74" i="5"/>
  <c r="A75" i="5" s="1"/>
  <c r="D74" i="5"/>
  <c r="B74" i="5"/>
  <c r="C64" i="5"/>
  <c r="D64" i="5"/>
  <c r="B64" i="5"/>
  <c r="C61" i="5"/>
  <c r="D61" i="5"/>
  <c r="C62" i="5"/>
  <c r="D62" i="5"/>
  <c r="C63" i="5"/>
  <c r="D63" i="5"/>
  <c r="B63" i="5"/>
  <c r="B62" i="5"/>
  <c r="B61" i="5"/>
  <c r="A61" i="5"/>
  <c r="A62" i="5" s="1"/>
  <c r="V7" i="6"/>
  <c r="V12" i="6"/>
  <c r="V11" i="6"/>
  <c r="W15" i="6"/>
  <c r="V8" i="6"/>
  <c r="S12" i="6"/>
  <c r="S8" i="6"/>
  <c r="S6" i="6"/>
  <c r="R6" i="6"/>
  <c r="R12" i="6"/>
  <c r="R8" i="6"/>
  <c r="O12" i="6"/>
  <c r="N12" i="6"/>
  <c r="O8" i="6"/>
  <c r="N8" i="6"/>
  <c r="X30" i="3"/>
  <c r="Y30" i="3"/>
  <c r="W30" i="3"/>
  <c r="X29" i="3"/>
  <c r="Y29" i="3"/>
  <c r="W29" i="3"/>
  <c r="X28" i="3"/>
  <c r="Y28" i="3"/>
  <c r="W28" i="3"/>
  <c r="X27" i="3"/>
  <c r="Y27" i="3"/>
  <c r="W27" i="3"/>
  <c r="X26" i="3"/>
  <c r="Y26" i="3"/>
  <c r="W26" i="3"/>
  <c r="X25" i="3"/>
  <c r="Y25" i="3"/>
  <c r="W25" i="3"/>
  <c r="X24" i="3"/>
  <c r="Y24" i="3"/>
  <c r="W24" i="3"/>
  <c r="V24" i="3"/>
  <c r="V25" i="3" s="1"/>
  <c r="V26" i="3" s="1"/>
  <c r="V27" i="3" s="1"/>
  <c r="X23" i="3"/>
  <c r="Y23" i="3"/>
  <c r="W23" i="3"/>
  <c r="V23" i="3"/>
  <c r="X21" i="3"/>
  <c r="Y21" i="3"/>
  <c r="W21" i="3"/>
  <c r="X20" i="3"/>
  <c r="Y20" i="3"/>
  <c r="W20" i="3"/>
  <c r="X19" i="3"/>
  <c r="Y19" i="3"/>
  <c r="W19" i="3"/>
  <c r="X18" i="3"/>
  <c r="Y18" i="3"/>
  <c r="W18" i="3"/>
  <c r="V18" i="3"/>
  <c r="V19" i="3" s="1"/>
  <c r="V20" i="3" s="1"/>
  <c r="V21" i="3" s="1"/>
  <c r="X17" i="3"/>
  <c r="Y17" i="3"/>
  <c r="W17" i="3"/>
  <c r="V17" i="3"/>
  <c r="X15" i="3"/>
  <c r="Y15" i="3"/>
  <c r="W15" i="3"/>
  <c r="W13" i="3"/>
  <c r="X14" i="3"/>
  <c r="Y14" i="3"/>
  <c r="W14" i="3"/>
  <c r="X13" i="3"/>
  <c r="Y13" i="3"/>
  <c r="V13" i="3"/>
  <c r="X12" i="3"/>
  <c r="Y12" i="3"/>
  <c r="W12" i="3"/>
  <c r="V12" i="3"/>
  <c r="Y11" i="3"/>
  <c r="X11" i="3"/>
  <c r="W11" i="3"/>
  <c r="V11" i="3"/>
  <c r="O23" i="3"/>
  <c r="N23" i="3"/>
  <c r="O17" i="3"/>
  <c r="N17" i="3"/>
  <c r="O11" i="3"/>
  <c r="N11" i="3"/>
  <c r="X14" i="6"/>
  <c r="W14" i="6"/>
  <c r="X13" i="6"/>
  <c r="W13" i="6"/>
  <c r="W12" i="6"/>
  <c r="A76" i="5" l="1"/>
  <c r="A77" i="5" s="1"/>
  <c r="A78" i="5" s="1"/>
  <c r="A79" i="5" s="1"/>
  <c r="A80" i="5" s="1"/>
  <c r="A63" i="5"/>
  <c r="A64" i="5" s="1"/>
  <c r="V28" i="3"/>
  <c r="V29" i="3" s="1"/>
  <c r="V30" i="3" s="1"/>
  <c r="V14" i="3"/>
  <c r="V15" i="3" s="1"/>
  <c r="W11" i="6"/>
  <c r="W10" i="6"/>
  <c r="W8" i="6"/>
  <c r="W7" i="6"/>
  <c r="W6" i="6"/>
  <c r="O6" i="6"/>
  <c r="N6" i="6"/>
  <c r="G12" i="6"/>
  <c r="G7" i="6"/>
  <c r="G8" i="6"/>
  <c r="G9" i="6"/>
  <c r="G10" i="6"/>
  <c r="G11" i="6"/>
  <c r="F12" i="6"/>
  <c r="F7" i="6"/>
  <c r="F8" i="6"/>
  <c r="F9" i="6"/>
  <c r="F10" i="6"/>
  <c r="F11" i="6"/>
  <c r="F6" i="6"/>
  <c r="E7" i="6"/>
  <c r="E8" i="6"/>
  <c r="E9" i="6"/>
  <c r="E10" i="6"/>
  <c r="E11" i="6"/>
  <c r="E6" i="6"/>
  <c r="I6" i="6" s="1"/>
  <c r="B34" i="6"/>
  <c r="B36" i="6"/>
  <c r="B37" i="6"/>
  <c r="B38" i="6"/>
  <c r="B39" i="6"/>
  <c r="B35" i="6"/>
  <c r="B15" i="6"/>
  <c r="C15" i="6" s="1"/>
  <c r="M15" i="6" s="1"/>
  <c r="B14" i="6"/>
  <c r="C14" i="6" s="1"/>
  <c r="M14" i="6" s="1"/>
  <c r="B13" i="6"/>
  <c r="C13" i="6" s="1"/>
  <c r="M13" i="6" s="1"/>
  <c r="B12" i="6"/>
  <c r="C12" i="6" s="1"/>
  <c r="M12" i="6" s="1"/>
  <c r="I11" i="6"/>
  <c r="B11" i="6"/>
  <c r="C11" i="6" s="1"/>
  <c r="M11" i="6" s="1"/>
  <c r="I10" i="6"/>
  <c r="B10" i="6"/>
  <c r="C10" i="6" s="1"/>
  <c r="M10" i="6" s="1"/>
  <c r="I9" i="6"/>
  <c r="B9" i="6"/>
  <c r="C9" i="6" s="1"/>
  <c r="M9" i="6" s="1"/>
  <c r="I8" i="6"/>
  <c r="B8" i="6"/>
  <c r="C8" i="6" s="1"/>
  <c r="M8" i="6" s="1"/>
  <c r="I7" i="6"/>
  <c r="B7" i="6"/>
  <c r="C7" i="6" s="1"/>
  <c r="M7" i="6" s="1"/>
  <c r="B6" i="6"/>
  <c r="C6" i="6" s="1"/>
  <c r="M6" i="6" s="1"/>
  <c r="D51" i="5" l="1"/>
  <c r="D41" i="5"/>
  <c r="F12" i="5"/>
  <c r="G10" i="5" s="1"/>
  <c r="B26" i="5"/>
  <c r="C32" i="5" l="1"/>
  <c r="C37" i="5"/>
  <c r="C33" i="5"/>
  <c r="C36" i="5"/>
  <c r="C34" i="5"/>
  <c r="C35" i="5"/>
  <c r="G9" i="5"/>
  <c r="G6" i="5"/>
  <c r="L6" i="5" s="1"/>
  <c r="G8" i="5"/>
  <c r="G11" i="5"/>
  <c r="G7" i="5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6" i="5"/>
  <c r="C16" i="5" s="1"/>
  <c r="B6" i="5"/>
  <c r="C6" i="5" s="1"/>
  <c r="D32" i="5" l="1"/>
  <c r="K7" i="5"/>
  <c r="B52" i="5" s="1"/>
  <c r="G12" i="5"/>
  <c r="E6" i="3"/>
  <c r="B42" i="5" l="1"/>
  <c r="L7" i="5"/>
  <c r="O6" i="5"/>
  <c r="S6" i="5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B30" i="3"/>
  <c r="C30" i="3" s="1"/>
  <c r="M30" i="3" s="1"/>
  <c r="B29" i="3"/>
  <c r="C29" i="3" s="1"/>
  <c r="M29" i="3" s="1"/>
  <c r="B28" i="3"/>
  <c r="C28" i="3" s="1"/>
  <c r="M28" i="3" s="1"/>
  <c r="B27" i="3"/>
  <c r="C27" i="3" s="1"/>
  <c r="M27" i="3" s="1"/>
  <c r="B26" i="3"/>
  <c r="C26" i="3" s="1"/>
  <c r="M26" i="3" s="1"/>
  <c r="B25" i="3"/>
  <c r="C25" i="3" s="1"/>
  <c r="M25" i="3" s="1"/>
  <c r="B24" i="3"/>
  <c r="C24" i="3" s="1"/>
  <c r="M24" i="3" s="1"/>
  <c r="B23" i="3"/>
  <c r="C23" i="3" s="1"/>
  <c r="M23" i="3" s="1"/>
  <c r="B22" i="3"/>
  <c r="C22" i="3" s="1"/>
  <c r="M22" i="3" s="1"/>
  <c r="F21" i="3"/>
  <c r="G18" i="3" s="1"/>
  <c r="B21" i="3"/>
  <c r="C21" i="3" s="1"/>
  <c r="M21" i="3" s="1"/>
  <c r="B20" i="3"/>
  <c r="C20" i="3" s="1"/>
  <c r="M20" i="3" s="1"/>
  <c r="B19" i="3"/>
  <c r="C19" i="3" s="1"/>
  <c r="M19" i="3" s="1"/>
  <c r="B18" i="3"/>
  <c r="C18" i="3" s="1"/>
  <c r="M18" i="3" s="1"/>
  <c r="B17" i="3"/>
  <c r="C17" i="3" s="1"/>
  <c r="M17" i="3" s="1"/>
  <c r="B16" i="3"/>
  <c r="C16" i="3" s="1"/>
  <c r="M16" i="3" s="1"/>
  <c r="B15" i="3"/>
  <c r="C15" i="3" s="1"/>
  <c r="M15" i="3" s="1"/>
  <c r="B14" i="3"/>
  <c r="C14" i="3" s="1"/>
  <c r="M14" i="3" s="1"/>
  <c r="B13" i="3"/>
  <c r="C13" i="3" s="1"/>
  <c r="M13" i="3" s="1"/>
  <c r="B12" i="3"/>
  <c r="C12" i="3" s="1"/>
  <c r="M12" i="3" s="1"/>
  <c r="B11" i="3"/>
  <c r="C11" i="3" s="1"/>
  <c r="M11" i="3" s="1"/>
  <c r="B10" i="3"/>
  <c r="C10" i="3" s="1"/>
  <c r="M10" i="3" s="1"/>
  <c r="B9" i="3"/>
  <c r="C9" i="3" s="1"/>
  <c r="M9" i="3" s="1"/>
  <c r="B8" i="3"/>
  <c r="C8" i="3" s="1"/>
  <c r="M8" i="3" s="1"/>
  <c r="B7" i="3"/>
  <c r="C7" i="3" s="1"/>
  <c r="M7" i="3" s="1"/>
  <c r="B6" i="3"/>
  <c r="C6" i="3" s="1"/>
  <c r="M6" i="3" s="1"/>
  <c r="P6" i="5" l="1"/>
  <c r="C52" i="5"/>
  <c r="D52" i="5" s="1"/>
  <c r="C42" i="5"/>
  <c r="D42" i="5" s="1"/>
  <c r="B43" i="5" s="1"/>
  <c r="K8" i="5"/>
  <c r="D33" i="5"/>
  <c r="G20" i="3"/>
  <c r="G8" i="3"/>
  <c r="G17" i="3"/>
  <c r="G12" i="3"/>
  <c r="G6" i="3"/>
  <c r="G7" i="3"/>
  <c r="G13" i="3"/>
  <c r="G10" i="3"/>
  <c r="G15" i="3"/>
  <c r="G11" i="3"/>
  <c r="G16" i="3"/>
  <c r="G9" i="3"/>
  <c r="G19" i="3"/>
  <c r="G14" i="3"/>
  <c r="Q6" i="5" l="1"/>
  <c r="T6" i="5"/>
  <c r="O8" i="5"/>
  <c r="O14" i="5"/>
  <c r="B53" i="5"/>
  <c r="C53" i="5"/>
  <c r="L8" i="5"/>
  <c r="D34" i="5" s="1"/>
  <c r="C43" i="5"/>
  <c r="D43" i="5" s="1"/>
  <c r="K6" i="3"/>
  <c r="J7" i="3" s="1"/>
  <c r="K7" i="3" s="1"/>
  <c r="J8" i="3" s="1"/>
  <c r="K8" i="3" s="1"/>
  <c r="J9" i="3" s="1"/>
  <c r="K9" i="3" s="1"/>
  <c r="J10" i="3" s="1"/>
  <c r="G21" i="3"/>
  <c r="C44" i="5" l="1"/>
  <c r="P14" i="5"/>
  <c r="P8" i="5"/>
  <c r="D53" i="5"/>
  <c r="C54" i="5" s="1"/>
  <c r="K9" i="5"/>
  <c r="L9" i="5" s="1"/>
  <c r="B44" i="5"/>
  <c r="D44" i="5" s="1"/>
  <c r="B45" i="5" s="1"/>
  <c r="K10" i="3"/>
  <c r="B54" i="5" l="1"/>
  <c r="D54" i="5"/>
  <c r="C45" i="5"/>
  <c r="D45" i="5" s="1"/>
  <c r="D35" i="5"/>
  <c r="K10" i="5"/>
  <c r="O12" i="5" s="1"/>
  <c r="S12" i="5" s="1"/>
  <c r="J11" i="3"/>
  <c r="K11" i="3" s="1"/>
  <c r="J12" i="3" s="1"/>
  <c r="K12" i="3" s="1"/>
  <c r="J13" i="3" s="1"/>
  <c r="K13" i="3" s="1"/>
  <c r="J14" i="3" s="1"/>
  <c r="Q8" i="5" l="1"/>
  <c r="P9" i="5" s="1"/>
  <c r="L10" i="5"/>
  <c r="K14" i="3"/>
  <c r="D36" i="5" l="1"/>
  <c r="P12" i="5"/>
  <c r="T12" i="5" s="1"/>
  <c r="O9" i="5"/>
  <c r="K11" i="5"/>
  <c r="B55" i="5" s="1"/>
  <c r="J15" i="3"/>
  <c r="K15" i="3" s="1"/>
  <c r="J16" i="3" s="1"/>
  <c r="K16" i="3" s="1"/>
  <c r="J17" i="3" s="1"/>
  <c r="Q9" i="5" l="1"/>
  <c r="O10" i="5" s="1"/>
  <c r="S8" i="5" s="1"/>
  <c r="L11" i="5"/>
  <c r="C55" i="5" s="1"/>
  <c r="D55" i="5" s="1"/>
  <c r="K17" i="3"/>
  <c r="P10" i="5" l="1"/>
  <c r="T8" i="5" s="1"/>
  <c r="Q12" i="5"/>
  <c r="D37" i="5"/>
  <c r="J18" i="3"/>
  <c r="K18" i="3" s="1"/>
  <c r="J19" i="3" s="1"/>
  <c r="K19" i="3" s="1"/>
  <c r="J20" i="3" s="1"/>
  <c r="N6" i="3" s="1"/>
  <c r="Q10" i="5" l="1"/>
  <c r="K20" i="3"/>
  <c r="O6" i="3" s="1"/>
  <c r="P6" i="3" l="1"/>
  <c r="Q14" i="5" l="1"/>
  <c r="O7" i="3"/>
  <c r="P7" i="3" s="1"/>
  <c r="N7" i="3"/>
  <c r="P15" i="5" l="1"/>
  <c r="O15" i="5"/>
  <c r="O8" i="3"/>
  <c r="N8" i="3"/>
  <c r="Q15" i="5" l="1"/>
  <c r="S14" i="5"/>
  <c r="T14" i="5"/>
  <c r="P8" i="3"/>
  <c r="N9" i="3" s="1"/>
  <c r="R6" i="3" s="1"/>
  <c r="V6" i="3" s="1"/>
  <c r="V7" i="3" s="1"/>
  <c r="V8" i="3" s="1"/>
  <c r="V9" i="3" s="1"/>
  <c r="O9" i="3"/>
  <c r="P9" i="3" l="1"/>
  <c r="S6" i="3"/>
  <c r="P11" i="3" l="1"/>
  <c r="O12" i="3" s="1"/>
  <c r="N12" i="3" l="1"/>
  <c r="P12" i="3" l="1"/>
  <c r="N13" i="3" s="1"/>
  <c r="O13" i="3" l="1"/>
  <c r="P13" i="3" s="1"/>
  <c r="N14" i="3" s="1"/>
  <c r="O14" i="3" l="1"/>
  <c r="P14" i="3" s="1"/>
  <c r="N15" i="3" s="1"/>
  <c r="R11" i="3" s="1"/>
  <c r="O15" i="3" l="1"/>
  <c r="P15" i="3" l="1"/>
  <c r="S11" i="3"/>
  <c r="P17" i="3" l="1"/>
  <c r="N18" i="3" s="1"/>
  <c r="O18" i="3" l="1"/>
  <c r="P18" i="3" s="1"/>
  <c r="O19" i="3" s="1"/>
  <c r="N19" i="3" l="1"/>
  <c r="P19" i="3" l="1"/>
  <c r="N20" i="3" s="1"/>
  <c r="O20" i="3" l="1"/>
  <c r="P20" i="3" s="1"/>
  <c r="N21" i="3" s="1"/>
  <c r="R17" i="3" s="1"/>
  <c r="O21" i="3" l="1"/>
  <c r="P21" i="3" l="1"/>
  <c r="S17" i="3"/>
  <c r="P23" i="3" l="1"/>
  <c r="O24" i="3" s="1"/>
  <c r="N24" i="3" l="1"/>
  <c r="P24" i="3" l="1"/>
  <c r="N25" i="3" s="1"/>
  <c r="O25" i="3" l="1"/>
  <c r="P25" i="3" s="1"/>
  <c r="N26" i="3" s="1"/>
  <c r="O26" i="3" l="1"/>
  <c r="P26" i="3" s="1"/>
  <c r="N27" i="3" s="1"/>
  <c r="O27" i="3" l="1"/>
  <c r="P27" i="3" s="1"/>
  <c r="O28" i="3" s="1"/>
  <c r="N28" i="3" l="1"/>
  <c r="P28" i="3" l="1"/>
  <c r="N29" i="3" s="1"/>
  <c r="O29" i="3" l="1"/>
  <c r="P29" i="3" s="1"/>
  <c r="O30" i="3" s="1"/>
  <c r="N30" i="3" l="1"/>
  <c r="G6" i="6"/>
  <c r="K6" i="6"/>
  <c r="J7" i="6"/>
  <c r="K7" i="6" s="1"/>
  <c r="P30" i="3" l="1"/>
  <c r="R23" i="3"/>
  <c r="S23" i="3"/>
  <c r="J8" i="6"/>
  <c r="K8" i="6" s="1"/>
  <c r="J9" i="6" s="1"/>
  <c r="K9" i="6" s="1"/>
  <c r="J10" i="6" s="1"/>
  <c r="K10" i="6" s="1"/>
  <c r="J11" i="6" s="1"/>
  <c r="K11" i="6" s="1"/>
  <c r="P6" i="6" l="1"/>
  <c r="P8" i="6" l="1"/>
  <c r="N9" i="6" l="1"/>
  <c r="O9" i="6"/>
  <c r="P9" i="6" l="1"/>
  <c r="N10" i="6" s="1"/>
  <c r="O10" i="6"/>
  <c r="P10" i="6" s="1"/>
  <c r="P12" i="6" l="1"/>
  <c r="O13" i="6"/>
  <c r="N13" i="6"/>
  <c r="P13" i="6" l="1"/>
  <c r="O14" i="6" s="1"/>
  <c r="N14" i="6" l="1"/>
  <c r="P14" i="6" l="1"/>
  <c r="V6" i="6"/>
  <c r="V9" i="6" s="1"/>
  <c r="V10" i="6" s="1"/>
  <c r="V13" i="6" s="1"/>
  <c r="V14" i="6" s="1"/>
  <c r="V1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V3" authorId="0" shapeId="0" xr:uid="{0F43C5A0-5736-46EE-B263-C99FBF90971F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Начиная с шага 2, приводим к исходному интервалу (0;1). Для этого находим символ, берем его интервал, вычисляем его вероятность </t>
        </r>
        <r>
          <rPr>
            <i/>
            <sz val="9"/>
            <color indexed="81"/>
            <rFont val="Tahoma"/>
            <family val="2"/>
            <charset val="204"/>
          </rPr>
          <t>Pi</t>
        </r>
      </text>
    </comment>
    <comment ref="C5" authorId="0" shapeId="0" xr:uid="{3E7EF93B-5ED7-452F-A919-FFBBB1BB0147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Вспомогательный столбец</t>
        </r>
      </text>
    </comment>
    <comment ref="I5" authorId="0" shapeId="0" xr:uid="{09E8BDC3-D295-4846-91A7-06FD1549A66D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Не отсортированы по алфавиту, поэтому используем ПОИСКПОЗ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V3" authorId="0" shapeId="0" xr:uid="{AEB99C25-F205-46D3-8291-0ED0E4E232D7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Начиная с шага 2, приводим к исходному интервалу (0;1). Для этого находим символ, берем его интервал, вычисляем его вероятность </t>
        </r>
        <r>
          <rPr>
            <i/>
            <sz val="9"/>
            <color indexed="81"/>
            <rFont val="Tahoma"/>
            <family val="2"/>
            <charset val="204"/>
          </rPr>
          <t>Pi</t>
        </r>
      </text>
    </comment>
    <comment ref="C5" authorId="0" shapeId="0" xr:uid="{5CD5875A-3272-4283-B59B-25C7B874F568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Вспомогательный столбец</t>
        </r>
      </text>
    </comment>
    <comment ref="I5" authorId="0" shapeId="0" xr:uid="{D172B7CD-B8E9-4BA7-ACB0-2C7E1116792B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Не отсортированы по алфавиту, поэтому используем ПОИСКПОЗ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Павел Музычкин</author>
  </authors>
  <commentList>
    <comment ref="C5" authorId="0" shapeId="0" xr:uid="{00F250B2-70A9-4B3B-A100-1E3CE08BE947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Вспомогательный столбец</t>
        </r>
      </text>
    </comment>
    <comment ref="J5" authorId="0" shapeId="0" xr:uid="{CD984E32-FB3D-478F-80B6-98AE5DB65C3C}">
      <text>
        <r>
          <rPr>
            <b/>
            <sz val="9"/>
            <color indexed="81"/>
            <rFont val="Tahoma"/>
            <family val="2"/>
            <charset val="204"/>
          </rPr>
          <t>Павел Музычкин:</t>
        </r>
        <r>
          <rPr>
            <sz val="9"/>
            <color indexed="81"/>
            <rFont val="Tahoma"/>
            <family val="2"/>
            <charset val="204"/>
          </rPr>
          <t xml:space="preserve">
Не отсортированы по алфавиту, поэтому используем ПОИСКПОЗ</t>
        </r>
      </text>
    </comment>
  </commentList>
</comments>
</file>

<file path=xl/sharedStrings.xml><?xml version="1.0" encoding="utf-8"?>
<sst xmlns="http://schemas.openxmlformats.org/spreadsheetml/2006/main" count="244" uniqueCount="84">
  <si>
    <t>Вероятность</t>
  </si>
  <si>
    <t>ЭТОТ_МЕТОД_ЛУЧШЕ_ХАФФМАНА</t>
  </si>
  <si>
    <t>Символ</t>
  </si>
  <si>
    <t>Названия строк</t>
  </si>
  <si>
    <t>_</t>
  </si>
  <si>
    <t>А</t>
  </si>
  <si>
    <t>Д</t>
  </si>
  <si>
    <t>Е</t>
  </si>
  <si>
    <t>Л</t>
  </si>
  <si>
    <t>М</t>
  </si>
  <si>
    <t>О</t>
  </si>
  <si>
    <t>Т</t>
  </si>
  <si>
    <t>У</t>
  </si>
  <si>
    <t>Х</t>
  </si>
  <si>
    <t>Ч</t>
  </si>
  <si>
    <t>Ш</t>
  </si>
  <si>
    <t>Э</t>
  </si>
  <si>
    <t>Общий итог</t>
  </si>
  <si>
    <t>Знак</t>
  </si>
  <si>
    <t>Количество по полю Знак</t>
  </si>
  <si>
    <t>Частота</t>
  </si>
  <si>
    <t>Н</t>
  </si>
  <si>
    <t>Ф</t>
  </si>
  <si>
    <t>Границы</t>
  </si>
  <si>
    <t>L</t>
  </si>
  <si>
    <t>low (L)</t>
  </si>
  <si>
    <t>H</t>
  </si>
  <si>
    <t>High(H)</t>
  </si>
  <si>
    <t>H-L</t>
  </si>
  <si>
    <t>Частотность символов</t>
  </si>
  <si>
    <t>Рабочие отрезки [L,H)</t>
  </si>
  <si>
    <t>1. Подсчитать частоты</t>
  </si>
  <si>
    <t>2. Подсчитать вероятности</t>
  </si>
  <si>
    <t>3. Подсчитать границы(L,H)</t>
  </si>
  <si>
    <t>3. Построить рабочие отрезки для каждого слова</t>
  </si>
  <si>
    <t>4. Вычислить длину рабочего отрезка</t>
  </si>
  <si>
    <t>Этап 3</t>
  </si>
  <si>
    <t>Этап 4</t>
  </si>
  <si>
    <t>Этап 5</t>
  </si>
  <si>
    <t>Этапы 1,2</t>
  </si>
  <si>
    <t>0.  Подготовительный этап</t>
  </si>
  <si>
    <t>Этап 0</t>
  </si>
  <si>
    <t>ЭТАПЫ:</t>
  </si>
  <si>
    <t>5. Взять число из последнего отрезка в качестве кода слова</t>
  </si>
  <si>
    <t>Нормализация</t>
  </si>
  <si>
    <t>Интервал попадания</t>
  </si>
  <si>
    <r>
      <rPr>
        <b/>
        <i/>
        <sz val="14"/>
        <color theme="1"/>
        <rFont val="Arial"/>
        <family val="2"/>
        <charset val="204"/>
        <scheme val="minor"/>
      </rPr>
      <t>P</t>
    </r>
    <r>
      <rPr>
        <b/>
        <i/>
        <vertAlign val="subscript"/>
        <sz val="14"/>
        <color theme="1"/>
        <rFont val="Arial"/>
        <family val="2"/>
        <charset val="204"/>
        <scheme val="minor"/>
      </rPr>
      <t>i</t>
    </r>
  </si>
  <si>
    <t>Декодирование Выполняем вручную по таблице ЭТАПА 3</t>
  </si>
  <si>
    <r>
      <rPr>
        <b/>
        <sz val="12"/>
        <color theme="1"/>
        <rFont val="Arial"/>
        <family val="2"/>
        <charset val="204"/>
        <scheme val="minor"/>
      </rPr>
      <t>Знаем:</t>
    </r>
    <r>
      <rPr>
        <sz val="12"/>
        <color theme="1"/>
        <rFont val="Arial"/>
        <family val="2"/>
        <charset val="204"/>
        <scheme val="minor"/>
      </rPr>
      <t xml:space="preserve"> алфавит,  вероятности поступления символов и коды слов. 
</t>
    </r>
    <r>
      <rPr>
        <b/>
        <sz val="12"/>
        <color theme="1"/>
        <rFont val="Arial"/>
        <family val="2"/>
        <charset val="204"/>
        <scheme val="minor"/>
      </rPr>
      <t>Находим:</t>
    </r>
    <r>
      <rPr>
        <sz val="12"/>
        <color theme="1"/>
        <rFont val="Arial"/>
        <family val="2"/>
        <charset val="204"/>
        <scheme val="minor"/>
      </rPr>
      <t xml:space="preserve"> символы сообщения</t>
    </r>
  </si>
  <si>
    <t>Арифметическое кодирование ((ARIC, Arithmetic Coding)</t>
  </si>
  <si>
    <t>Коды слов (левая граница)</t>
  </si>
  <si>
    <t>Код (левая граница)</t>
  </si>
  <si>
    <t>Вспомогательная сводная таблица: Определяем частоту использования символов , вставляем через буфер обмена значения в Этап 1,2 и сортируем по частоте</t>
  </si>
  <si>
    <t>Код (случ. из интервала)</t>
  </si>
  <si>
    <t>КОВ.КОРОВА</t>
  </si>
  <si>
    <t>К</t>
  </si>
  <si>
    <t>В</t>
  </si>
  <si>
    <t>.</t>
  </si>
  <si>
    <t>Р</t>
  </si>
  <si>
    <t>Итог</t>
  </si>
  <si>
    <t>• найти рабочий интервал для ”ков.” и выбрать число y – код слова,</t>
  </si>
  <si>
    <t>• найти рабочий интервал и код для слова ”кова” (использовать таблицу диапазонов из предыдущего задания),</t>
  </si>
  <si>
    <t>• рассмотреть процесс декомпрессии (восстановления слова ”ков.” по числу y).</t>
  </si>
  <si>
    <t>2. Выполнить декомпрессию кода y = 0.75, используя построенную в первом задании таблицу диапазонов, если</t>
  </si>
  <si>
    <t>известно, что длина сообщения 10 символов.</t>
  </si>
  <si>
    <t>3. Выполнить декомпрессию сообщения y = 0.5 для любой длины n (таблица диапазонов из первого задания).</t>
  </si>
  <si>
    <t>4. Для алфавита A = {0, 1} с распределением вероятности p = {2/3, 1/3} построить коды по методу арифметического сжатия для всех слов длины 3. Код слова y выбирать как число, представимое в виде целого числа, деленного</t>
  </si>
  <si>
    <t>на минимально возможную положительную степень двойки. Найти для y представление в виде двоичной дроби.</t>
  </si>
  <si>
    <t>Найти вероятности сообщений и среднее количество бит на символ (кодом y являются цифры двоичной дроби</t>
  </si>
  <si>
    <t>после точки), сравнить с энтропией.</t>
  </si>
  <si>
    <t>• составить таблицу частот и диапазонов всех символов сообщения,</t>
  </si>
  <si>
    <t>1. Закодировать первые четыре символа сообщения х=”ков.корова”:</t>
  </si>
  <si>
    <t>Диапазон</t>
  </si>
  <si>
    <t>текущий символ</t>
  </si>
  <si>
    <t>рабочий интервал</t>
  </si>
  <si>
    <t>длина интервала</t>
  </si>
  <si>
    <t>-</t>
  </si>
  <si>
    <t>y = 0,339</t>
  </si>
  <si>
    <t>Вспомогательная сводная таблица:</t>
  </si>
  <si>
    <t>y = 0,341</t>
  </si>
  <si>
    <t>Процесс декодирования кочился, получилось слово: "ков."</t>
  </si>
  <si>
    <t>МАТЕМАТИКА</t>
  </si>
  <si>
    <t>И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</si>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</sst>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26" x14ac:knownFonts="1">
    <font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1"/>
      <name val="Arial"/>
      <family val="2"/>
      <charset val="204"/>
      <scheme val="minor"/>
    </font>
    <font>
      <b/>
      <sz val="12"/>
      <color theme="1"/>
      <name val="Arial"/>
      <family val="2"/>
      <charset val="204"/>
      <scheme val="minor"/>
    </font>
    <font>
      <b/>
      <sz val="11"/>
      <color rgb="FF0000FF"/>
      <name val="Arial"/>
      <family val="2"/>
      <charset val="204"/>
      <scheme val="minor"/>
    </font>
    <font>
      <b/>
      <sz val="16"/>
      <color rgb="FF0000FF"/>
      <name val="Arial"/>
      <family val="2"/>
      <charset val="204"/>
      <scheme val="minor"/>
    </font>
    <font>
      <b/>
      <sz val="11"/>
      <color rgb="FF008000"/>
      <name val="Arial"/>
      <family val="2"/>
      <charset val="204"/>
      <scheme val="minor"/>
    </font>
    <font>
      <b/>
      <sz val="11"/>
      <color rgb="FFC00000"/>
      <name val="Arial"/>
      <family val="2"/>
      <charset val="204"/>
      <scheme val="minor"/>
    </font>
    <font>
      <sz val="11"/>
      <color rgb="FF0000FF"/>
      <name val="Arial"/>
      <family val="2"/>
      <charset val="204"/>
      <scheme val="minor"/>
    </font>
    <font>
      <b/>
      <sz val="20"/>
      <color theme="1"/>
      <name val="Arial"/>
      <family val="2"/>
      <charset val="204"/>
      <scheme val="minor"/>
    </font>
    <font>
      <i/>
      <sz val="11"/>
      <color theme="1"/>
      <name val="Arial"/>
      <family val="2"/>
      <charset val="204"/>
      <scheme val="minor"/>
    </font>
    <font>
      <b/>
      <sz val="11"/>
      <color rgb="FFFF0000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b/>
      <i/>
      <sz val="14"/>
      <color theme="1"/>
      <name val="Arial"/>
      <family val="2"/>
      <charset val="204"/>
      <scheme val="minor"/>
    </font>
    <font>
      <b/>
      <i/>
      <vertAlign val="subscript"/>
      <sz val="14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i/>
      <sz val="11"/>
      <color theme="1"/>
      <name val="Arial"/>
      <family val="2"/>
      <charset val="204"/>
      <scheme val="minor"/>
    </font>
    <font>
      <i/>
      <sz val="9"/>
      <color indexed="81"/>
      <name val="Tahoma"/>
      <family val="2"/>
      <charset val="204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indent="3"/>
    </xf>
    <xf numFmtId="0" fontId="0" fillId="0" borderId="0" xfId="0" applyNumberFormat="1" applyAlignment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left" indent="2"/>
    </xf>
    <xf numFmtId="0" fontId="10" fillId="0" borderId="7" xfId="0" applyFont="1" applyBorder="1" applyAlignment="1">
      <alignment horizontal="left" indent="2"/>
    </xf>
    <xf numFmtId="0" fontId="10" fillId="0" borderId="9" xfId="0" applyFont="1" applyBorder="1" applyAlignment="1">
      <alignment horizontal="left" indent="2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left" indent="2"/>
    </xf>
    <xf numFmtId="0" fontId="10" fillId="0" borderId="6" xfId="0" applyFont="1" applyBorder="1" applyAlignment="1">
      <alignment horizontal="left" indent="2"/>
    </xf>
    <xf numFmtId="0" fontId="10" fillId="0" borderId="8" xfId="0" applyFont="1" applyBorder="1" applyAlignment="1">
      <alignment horizontal="left" indent="2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65" fontId="0" fillId="0" borderId="0" xfId="0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3" fillId="0" borderId="0" xfId="0" applyFont="1" applyAlignment="1">
      <alignment horizontal="center"/>
    </xf>
    <xf numFmtId="0" fontId="1" fillId="2" borderId="1" xfId="0" applyFont="1" applyFill="1" applyBorder="1" applyAlignment="1"/>
    <xf numFmtId="165" fontId="1" fillId="0" borderId="0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0" borderId="0" xfId="0" applyFont="1" applyFill="1" applyAlignment="1"/>
    <xf numFmtId="165" fontId="1" fillId="0" borderId="0" xfId="0" applyNumberFormat="1" applyFont="1" applyBorder="1" applyAlignment="1">
      <alignment vertical="center"/>
    </xf>
    <xf numFmtId="165" fontId="0" fillId="4" borderId="0" xfId="0" applyNumberFormat="1" applyFill="1"/>
    <xf numFmtId="165" fontId="1" fillId="4" borderId="0" xfId="0" applyNumberFormat="1" applyFont="1" applyFill="1"/>
    <xf numFmtId="0" fontId="8" fillId="4" borderId="0" xfId="0" applyFont="1" applyFill="1" applyAlignment="1">
      <alignment horizontal="center"/>
    </xf>
    <xf numFmtId="0" fontId="0" fillId="4" borderId="0" xfId="0" applyFill="1"/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0" fillId="0" borderId="0" xfId="0" applyFill="1"/>
    <xf numFmtId="0" fontId="13" fillId="0" borderId="0" xfId="0" applyFont="1" applyFill="1" applyAlignment="1">
      <alignment horizontal="center"/>
    </xf>
    <xf numFmtId="165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0" xfId="0" applyFont="1"/>
    <xf numFmtId="165" fontId="0" fillId="4" borderId="21" xfId="0" applyNumberFormat="1" applyFill="1" applyBorder="1"/>
    <xf numFmtId="165" fontId="0" fillId="4" borderId="0" xfId="0" applyNumberFormat="1" applyFill="1" applyBorder="1"/>
    <xf numFmtId="165" fontId="0" fillId="4" borderId="23" xfId="0" applyNumberFormat="1" applyFill="1" applyBorder="1"/>
    <xf numFmtId="165" fontId="0" fillId="4" borderId="2" xfId="0" applyNumberFormat="1" applyFill="1" applyBorder="1"/>
    <xf numFmtId="165" fontId="0" fillId="4" borderId="25" xfId="0" applyNumberFormat="1" applyFill="1" applyBorder="1"/>
    <xf numFmtId="165" fontId="20" fillId="0" borderId="0" xfId="0" applyNumberFormat="1" applyFont="1"/>
    <xf numFmtId="165" fontId="20" fillId="4" borderId="19" xfId="0" applyNumberFormat="1" applyFont="1" applyFill="1" applyBorder="1"/>
    <xf numFmtId="165" fontId="20" fillId="4" borderId="22" xfId="0" applyNumberFormat="1" applyFont="1" applyFill="1" applyBorder="1"/>
    <xf numFmtId="165" fontId="20" fillId="4" borderId="24" xfId="0" applyNumberFormat="1" applyFont="1" applyFill="1" applyBorder="1"/>
    <xf numFmtId="0" fontId="21" fillId="0" borderId="1" xfId="0" applyFont="1" applyBorder="1"/>
    <xf numFmtId="0" fontId="21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Border="1"/>
    <xf numFmtId="0" fontId="21" fillId="2" borderId="1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 vertical="center"/>
    </xf>
    <xf numFmtId="165" fontId="20" fillId="4" borderId="20" xfId="0" applyNumberFormat="1" applyFont="1" applyFill="1" applyBorder="1"/>
    <xf numFmtId="0" fontId="21" fillId="0" borderId="0" xfId="0" applyFont="1"/>
    <xf numFmtId="0" fontId="2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28" xfId="0" applyFont="1" applyFill="1" applyBorder="1" applyAlignment="1">
      <alignment horizontal="center"/>
    </xf>
    <xf numFmtId="0" fontId="21" fillId="2" borderId="26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165" fontId="24" fillId="0" borderId="1" xfId="0" applyNumberFormat="1" applyFont="1" applyBorder="1"/>
    <xf numFmtId="0" fontId="24" fillId="0" borderId="1" xfId="0" applyFont="1" applyBorder="1"/>
    <xf numFmtId="0" fontId="20" fillId="0" borderId="1" xfId="0" applyFont="1" applyBorder="1"/>
    <xf numFmtId="0" fontId="0" fillId="0" borderId="1" xfId="0" applyFill="1" applyBorder="1"/>
    <xf numFmtId="0" fontId="6" fillId="0" borderId="1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FFCC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425823</xdr:colOff>
      <xdr:row>20</xdr:row>
      <xdr:rowOff>89649</xdr:rowOff>
    </xdr:from>
    <xdr:to>
      <xdr:col>11</xdr:col>
      <xdr:colOff>89646</xdr:colOff>
      <xdr:row>26</xdr:row>
      <xdr:rowOff>179296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C816555-6641-4FA6-9AD9-11F7D2FB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5764" y="4560796"/>
          <a:ext cx="1232647" cy="1232647"/>
        </a:xfrm>
        <a:prstGeom prst="rect">
          <a:avLst/>
        </a:prstGeom>
      </xdr:spPr>
    </xdr:pic>
    <xdr:clientData/>
  </xdr:twoCellAnchor>
  <xdr:twoCellAnchor editAs="oneCell">
    <xdr:from>
      <xdr:col>22</xdr:col>
      <xdr:colOff>134470</xdr:colOff>
      <xdr:row>2</xdr:row>
      <xdr:rowOff>33619</xdr:rowOff>
    </xdr:from>
    <xdr:to>
      <xdr:col>24</xdr:col>
      <xdr:colOff>134470</xdr:colOff>
      <xdr:row>3</xdr:row>
      <xdr:rowOff>136641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63CD677-BE45-4C97-9E4D-93D8EEF9E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3176" y="638737"/>
          <a:ext cx="1255059" cy="450404"/>
        </a:xfrm>
        <a:prstGeom prst="rect">
          <a:avLst/>
        </a:prstGeom>
      </xdr:spPr>
    </xdr:pic>
    <xdr:clientData/>
  </xdr:twoCellAnchor>
  <xdr:twoCellAnchor editAs="oneCell">
    <xdr:from>
      <xdr:col>13</xdr:col>
      <xdr:colOff>268940</xdr:colOff>
      <xdr:row>0</xdr:row>
      <xdr:rowOff>486572</xdr:rowOff>
    </xdr:from>
    <xdr:to>
      <xdr:col>15</xdr:col>
      <xdr:colOff>806823</xdr:colOff>
      <xdr:row>2</xdr:row>
      <xdr:rowOff>171607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1B0663-6FF7-4B8C-8CAF-57CB0D09A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5734" y="486572"/>
          <a:ext cx="2420471" cy="63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425823</xdr:colOff>
      <xdr:row>20</xdr:row>
      <xdr:rowOff>89649</xdr:rowOff>
    </xdr:from>
    <xdr:to>
      <xdr:col>11</xdr:col>
      <xdr:colOff>89646</xdr:colOff>
      <xdr:row>26</xdr:row>
      <xdr:rowOff>179296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AB5FBF-E9E2-4DC3-92E1-AF833F49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648" y="4747374"/>
          <a:ext cx="1464048" cy="1232647"/>
        </a:xfrm>
        <a:prstGeom prst="rect">
          <a:avLst/>
        </a:prstGeom>
      </xdr:spPr>
    </xdr:pic>
    <xdr:clientData/>
  </xdr:twoCellAnchor>
  <xdr:twoCellAnchor editAs="oneCell">
    <xdr:from>
      <xdr:col>22</xdr:col>
      <xdr:colOff>134470</xdr:colOff>
      <xdr:row>2</xdr:row>
      <xdr:rowOff>33619</xdr:rowOff>
    </xdr:from>
    <xdr:to>
      <xdr:col>24</xdr:col>
      <xdr:colOff>134470</xdr:colOff>
      <xdr:row>3</xdr:row>
      <xdr:rowOff>136641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89EA03A-EE0C-4993-A322-27E490B8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7020" y="986119"/>
          <a:ext cx="1438275" cy="445922"/>
        </a:xfrm>
        <a:prstGeom prst="rect">
          <a:avLst/>
        </a:prstGeom>
      </xdr:spPr>
    </xdr:pic>
    <xdr:clientData/>
  </xdr:twoCellAnchor>
  <xdr:twoCellAnchor editAs="oneCell">
    <xdr:from>
      <xdr:col>13</xdr:col>
      <xdr:colOff>268940</xdr:colOff>
      <xdr:row>0</xdr:row>
      <xdr:rowOff>486572</xdr:rowOff>
    </xdr:from>
    <xdr:to>
      <xdr:col>15</xdr:col>
      <xdr:colOff>806823</xdr:colOff>
      <xdr:row>2</xdr:row>
      <xdr:rowOff>171607</xdr:rowOff>
    </xdr:to>
    <xdr:pic>
      <xdr:nvPicPr>
        <xdr:cNvPr id="4" name="Рисунок 6">
          <a:extLst>
            <a:ext uri="{FF2B5EF4-FFF2-40B4-BE49-F238E27FC236}">
              <a16:creationId xmlns:a16="http://schemas.microsoft.com/office/drawing/2014/main" id="{0BD495DC-E4FA-44A0-935A-65E38F43E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9915" y="486572"/>
          <a:ext cx="2681008" cy="6375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авел Музычкин" refreshedDate="43799.992603935185" createdVersion="6" refreshedVersion="6" minRefreshableVersion="3" recordCount="25" xr:uid="{113E6B42-B2E3-4981-9799-BC369A120670}">
  <cacheSource type="worksheet">
    <worksheetSource ref="B3:C28" sheet=" - Задача4 (Ариф.код.) - ХОАНГ.ХАЙ.xlsx]Черновик"/>
  </cacheSource>
  <cacheFields count="2">
    <cacheField name="Символ" numFmtId="0">
      <sharedItems count="15">
        <s v="Э"/>
        <s v="Т"/>
        <s v="О"/>
        <s v="_"/>
        <s v="М"/>
        <s v="Е"/>
        <s v="Д"/>
        <s v="Л"/>
        <s v="У"/>
        <s v="Ч"/>
        <s v="Ш"/>
        <s v="Х"/>
        <s v="А"/>
        <s v="Ф"/>
        <s v="Н"/>
      </sharedItems>
    </cacheField>
    <cacheField name="Знак" numFmtId="0">
      <sharedItems count="15">
        <s v="Э"/>
        <s v="Т"/>
        <s v="О"/>
        <s v="_"/>
        <s v="М"/>
        <s v="Е"/>
        <s v="Д"/>
        <s v="Л"/>
        <s v="У"/>
        <s v="Ч"/>
        <s v="Ш"/>
        <s v="Х"/>
        <s v="А"/>
        <s v="Ф"/>
        <s v="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1"/>
    <x v="1"/>
  </r>
  <r>
    <x v="3"/>
    <x v="3"/>
  </r>
  <r>
    <x v="4"/>
    <x v="4"/>
  </r>
  <r>
    <x v="5"/>
    <x v="5"/>
  </r>
  <r>
    <x v="1"/>
    <x v="1"/>
  </r>
  <r>
    <x v="2"/>
    <x v="2"/>
  </r>
  <r>
    <x v="6"/>
    <x v="6"/>
  </r>
  <r>
    <x v="3"/>
    <x v="3"/>
  </r>
  <r>
    <x v="7"/>
    <x v="7"/>
  </r>
  <r>
    <x v="8"/>
    <x v="8"/>
  </r>
  <r>
    <x v="9"/>
    <x v="9"/>
  </r>
  <r>
    <x v="10"/>
    <x v="10"/>
  </r>
  <r>
    <x v="5"/>
    <x v="5"/>
  </r>
  <r>
    <x v="3"/>
    <x v="3"/>
  </r>
  <r>
    <x v="11"/>
    <x v="11"/>
  </r>
  <r>
    <x v="12"/>
    <x v="12"/>
  </r>
  <r>
    <x v="13"/>
    <x v="13"/>
  </r>
  <r>
    <x v="13"/>
    <x v="13"/>
  </r>
  <r>
    <x v="4"/>
    <x v="4"/>
  </r>
  <r>
    <x v="12"/>
    <x v="12"/>
  </r>
  <r>
    <x v="14"/>
    <x v="14"/>
  </r>
  <r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1F050-B810-453A-848F-430A1F071B37}" name="Сводная таблица1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3:B49" firstHeaderRow="1" firstDataRow="1" firstDataCol="1"/>
  <pivotFields count="2">
    <pivotField axis="axisRow" showAll="0">
      <items count="16">
        <item x="3"/>
        <item x="12"/>
        <item x="6"/>
        <item x="5"/>
        <item x="7"/>
        <item x="4"/>
        <item x="14"/>
        <item x="2"/>
        <item x="1"/>
        <item x="8"/>
        <item x="13"/>
        <item x="11"/>
        <item x="9"/>
        <item x="10"/>
        <item x="0"/>
        <item t="default"/>
      </items>
    </pivotField>
    <pivotField dataField="1" showAll="0">
      <items count="16">
        <item x="3"/>
        <item x="12"/>
        <item x="6"/>
        <item x="5"/>
        <item x="7"/>
        <item x="4"/>
        <item x="14"/>
        <item x="2"/>
        <item x="1"/>
        <item x="8"/>
        <item x="13"/>
        <item x="11"/>
        <item x="9"/>
        <item x="10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Количество по полю Знак" fld="1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BA73-5807-4A21-AB4C-712763722C55}">
  <dimension ref="A1:AA49"/>
  <sheetViews>
    <sheetView topLeftCell="L1" zoomScale="85" zoomScaleNormal="85" workbookViewId="0">
      <selection activeCell="V5" sqref="V5:Y9"/>
    </sheetView>
  </sheetViews>
  <sheetFormatPr defaultRowHeight="14.25" x14ac:dyDescent="0.2"/>
  <cols>
    <col min="2" max="2" width="9.125" style="2"/>
    <col min="3" max="3" width="5.125" style="2" bestFit="1" customWidth="1"/>
    <col min="4" max="4" width="6.375" customWidth="1"/>
    <col min="5" max="5" width="9.25" customWidth="1"/>
    <col min="6" max="6" width="8" bestFit="1" customWidth="1"/>
    <col min="7" max="7" width="12.375" bestFit="1" customWidth="1"/>
    <col min="8" max="8" width="7.375" customWidth="1"/>
    <col min="9" max="9" width="8.125" style="2" bestFit="1" customWidth="1"/>
    <col min="10" max="10" width="7.625" bestFit="1" customWidth="1"/>
    <col min="11" max="11" width="7.875" bestFit="1" customWidth="1"/>
    <col min="12" max="12" width="6.125" customWidth="1"/>
    <col min="13" max="13" width="6" customWidth="1"/>
    <col min="14" max="14" width="14.75" customWidth="1"/>
    <col min="15" max="15" width="13.375" customWidth="1"/>
    <col min="16" max="16" width="13.75" customWidth="1"/>
    <col min="17" max="17" width="9.875" customWidth="1"/>
    <col min="18" max="18" width="15.375" customWidth="1"/>
    <col min="19" max="19" width="18.25" customWidth="1"/>
    <col min="20" max="20" width="6.75" customWidth="1"/>
    <col min="21" max="21" width="7.625" customWidth="1"/>
    <col min="22" max="22" width="15.625" customWidth="1"/>
    <col min="23" max="23" width="7.875" customWidth="1"/>
    <col min="24" max="24" width="11" customWidth="1"/>
    <col min="25" max="25" width="10.375" customWidth="1"/>
    <col min="26" max="26" width="7.875" customWidth="1"/>
  </cols>
  <sheetData>
    <row r="1" spans="1:27" ht="42.75" customHeight="1" x14ac:dyDescent="0.25">
      <c r="A1" s="90" t="s">
        <v>49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30"/>
    </row>
    <row r="2" spans="1:27" ht="32.25" customHeight="1" x14ac:dyDescent="0.25">
      <c r="A2" s="12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6" t="s">
        <v>50</v>
      </c>
      <c r="S2" s="96"/>
      <c r="V2" s="87" t="s">
        <v>47</v>
      </c>
      <c r="W2" s="87"/>
      <c r="X2" s="87"/>
      <c r="Y2" s="87"/>
      <c r="Z2" s="41"/>
    </row>
    <row r="3" spans="1:27" ht="27" customHeight="1" x14ac:dyDescent="0.25">
      <c r="A3" s="92" t="s">
        <v>41</v>
      </c>
      <c r="B3" s="92"/>
      <c r="C3" s="92"/>
      <c r="E3" s="92" t="s">
        <v>39</v>
      </c>
      <c r="F3" s="92"/>
      <c r="G3" s="92"/>
      <c r="I3" s="92" t="s">
        <v>36</v>
      </c>
      <c r="J3" s="92"/>
      <c r="K3" s="92"/>
      <c r="N3" s="92" t="s">
        <v>37</v>
      </c>
      <c r="O3" s="92"/>
      <c r="P3" s="92"/>
      <c r="R3" s="92" t="s">
        <v>38</v>
      </c>
      <c r="S3" s="92"/>
      <c r="T3" s="35"/>
      <c r="U3" s="31"/>
      <c r="V3" s="4" t="s">
        <v>44</v>
      </c>
      <c r="W3" s="4"/>
    </row>
    <row r="4" spans="1:27" ht="18" x14ac:dyDescent="0.25">
      <c r="E4" s="95" t="s">
        <v>29</v>
      </c>
      <c r="F4" s="95"/>
      <c r="G4" s="95"/>
      <c r="I4" s="89" t="s">
        <v>23</v>
      </c>
      <c r="J4" s="89"/>
      <c r="K4" s="89"/>
      <c r="N4" s="94" t="s">
        <v>30</v>
      </c>
      <c r="O4" s="94"/>
      <c r="P4" s="94"/>
      <c r="Q4" s="28"/>
      <c r="R4" s="91" t="s">
        <v>51</v>
      </c>
      <c r="S4" s="91" t="s">
        <v>53</v>
      </c>
      <c r="T4" s="35"/>
      <c r="U4" s="31"/>
    </row>
    <row r="5" spans="1:27" ht="21" thickBot="1" x14ac:dyDescent="0.4">
      <c r="B5" s="7" t="s">
        <v>2</v>
      </c>
      <c r="C5" s="7" t="s">
        <v>18</v>
      </c>
      <c r="E5" s="6" t="s">
        <v>2</v>
      </c>
      <c r="F5" s="6" t="s">
        <v>20</v>
      </c>
      <c r="G5" s="6" t="s">
        <v>0</v>
      </c>
      <c r="I5" s="16" t="s">
        <v>2</v>
      </c>
      <c r="J5" s="16" t="s">
        <v>25</v>
      </c>
      <c r="K5" s="16" t="s">
        <v>27</v>
      </c>
      <c r="N5" s="8" t="s">
        <v>24</v>
      </c>
      <c r="O5" s="8" t="s">
        <v>26</v>
      </c>
      <c r="P5" s="8" t="s">
        <v>28</v>
      </c>
      <c r="Q5" s="28"/>
      <c r="R5" s="91"/>
      <c r="S5" s="93"/>
      <c r="T5" s="35"/>
      <c r="V5" s="40" t="s">
        <v>46</v>
      </c>
      <c r="W5" s="38" t="s">
        <v>2</v>
      </c>
      <c r="X5" s="89" t="s">
        <v>45</v>
      </c>
      <c r="Y5" s="89"/>
      <c r="AA5" s="36"/>
    </row>
    <row r="6" spans="1:27" ht="15" x14ac:dyDescent="0.25">
      <c r="A6">
        <v>1</v>
      </c>
      <c r="B6" s="54" t="str">
        <f t="shared" ref="B6:B30" si="0">MID($A$2,A6,1)</f>
        <v>Э</v>
      </c>
      <c r="C6" s="55" t="str">
        <f>B6</f>
        <v>Э</v>
      </c>
      <c r="E6" s="9" t="str">
        <f>A34</f>
        <v>_</v>
      </c>
      <c r="F6" s="9">
        <v>3</v>
      </c>
      <c r="G6" s="10">
        <f t="shared" ref="G6:G20" si="1">F6/$F$21</f>
        <v>0.12</v>
      </c>
      <c r="H6">
        <v>1</v>
      </c>
      <c r="I6" s="20" t="str">
        <f t="shared" ref="I6:I20" si="2">E6</f>
        <v>_</v>
      </c>
      <c r="J6" s="23">
        <v>0</v>
      </c>
      <c r="K6" s="17">
        <f t="shared" ref="K6:K20" si="3">J6+G6</f>
        <v>0.12</v>
      </c>
      <c r="M6" s="13" t="str">
        <f t="shared" ref="M6:M30" si="4">C6</f>
        <v>Э</v>
      </c>
      <c r="N6" s="28">
        <f>INDEX($J$6:$K$20,MATCH(M6,$I$6:$I$20,0),1)</f>
        <v>0.96000000000000019</v>
      </c>
      <c r="O6" s="28">
        <f>INDEX($J$6:$K$20,MATCH(M6,$I$6:$I$20,0),2)</f>
        <v>1.0000000000000002</v>
      </c>
      <c r="P6" s="28">
        <f>O6-N6</f>
        <v>4.0000000000000036E-2</v>
      </c>
      <c r="Q6" s="28"/>
      <c r="R6" s="53">
        <f>N9</f>
        <v>0.97218816000000019</v>
      </c>
      <c r="S6" s="53">
        <f ca="1">RAND()*(O9-N9)+N9</f>
        <v>0.97219316264348821</v>
      </c>
      <c r="U6">
        <v>1</v>
      </c>
      <c r="V6" s="29">
        <f>R6</f>
        <v>0.97218816000000019</v>
      </c>
      <c r="W6" s="13" t="s">
        <v>16</v>
      </c>
      <c r="X6" s="1">
        <v>0.96</v>
      </c>
      <c r="Y6" s="1">
        <v>1</v>
      </c>
    </row>
    <row r="7" spans="1:27" ht="15" x14ac:dyDescent="0.25">
      <c r="A7">
        <v>2</v>
      </c>
      <c r="B7" s="56" t="str">
        <f t="shared" si="0"/>
        <v>Т</v>
      </c>
      <c r="C7" s="57" t="str">
        <f t="shared" ref="C7:C30" si="5">B7</f>
        <v>Т</v>
      </c>
      <c r="E7" s="9" t="s">
        <v>5</v>
      </c>
      <c r="F7" s="9">
        <v>3</v>
      </c>
      <c r="G7" s="10">
        <f t="shared" si="1"/>
        <v>0.12</v>
      </c>
      <c r="H7">
        <v>2</v>
      </c>
      <c r="I7" s="21" t="str">
        <f t="shared" si="2"/>
        <v>А</v>
      </c>
      <c r="J7" s="24">
        <f>K6</f>
        <v>0.12</v>
      </c>
      <c r="K7" s="18">
        <f t="shared" si="3"/>
        <v>0.24</v>
      </c>
      <c r="M7" s="13" t="str">
        <f t="shared" si="4"/>
        <v>Т</v>
      </c>
      <c r="N7" s="28">
        <f>N6+P6*INDEX($J$6:$K$20,MATCH(M7,$I$6:$I$20,0),1)</f>
        <v>0.96960000000000024</v>
      </c>
      <c r="O7" s="28">
        <f>N6+P6*INDEX($J$6:$K$20,MATCH(M7,$I$6:$I$20,0),2)</f>
        <v>0.97440000000000015</v>
      </c>
      <c r="P7" s="28">
        <f t="shared" ref="P7:P10" si="6">O7-N7</f>
        <v>4.7999999999999154E-3</v>
      </c>
      <c r="Q7" s="28"/>
      <c r="R7" s="53"/>
      <c r="S7" s="53"/>
      <c r="U7">
        <v>2</v>
      </c>
      <c r="V7" s="28">
        <f>(V6-X6)/(Y6-X6)</f>
        <v>0.30470400000000536</v>
      </c>
      <c r="W7" s="13" t="s">
        <v>11</v>
      </c>
      <c r="X7">
        <v>0.24</v>
      </c>
      <c r="Y7">
        <v>0.36</v>
      </c>
    </row>
    <row r="8" spans="1:27" ht="15" x14ac:dyDescent="0.25">
      <c r="A8">
        <v>3</v>
      </c>
      <c r="B8" s="56" t="str">
        <f t="shared" si="0"/>
        <v>О</v>
      </c>
      <c r="C8" s="57" t="str">
        <f t="shared" si="5"/>
        <v>О</v>
      </c>
      <c r="E8" s="9" t="s">
        <v>11</v>
      </c>
      <c r="F8" s="9">
        <v>3</v>
      </c>
      <c r="G8" s="10">
        <f t="shared" si="1"/>
        <v>0.12</v>
      </c>
      <c r="H8">
        <v>3</v>
      </c>
      <c r="I8" s="21" t="str">
        <f t="shared" si="2"/>
        <v>Т</v>
      </c>
      <c r="J8" s="24">
        <f t="shared" ref="J8:J20" si="7">K7</f>
        <v>0.24</v>
      </c>
      <c r="K8" s="18">
        <f t="shared" si="3"/>
        <v>0.36</v>
      </c>
      <c r="M8" s="13" t="str">
        <f t="shared" si="4"/>
        <v>О</v>
      </c>
      <c r="N8" s="28">
        <f>N7+P7*INDEX($J$6:$K$20,MATCH(M8,$I$6:$I$20,0),1)</f>
        <v>0.97209600000000018</v>
      </c>
      <c r="O8" s="28">
        <f>N7+P7*INDEX($J$6:$K$20,MATCH(M8,$I$6:$I$20,0),2)</f>
        <v>0.97248000000000023</v>
      </c>
      <c r="P8" s="28">
        <f t="shared" si="6"/>
        <v>3.8400000000005097E-4</v>
      </c>
      <c r="Q8" s="28"/>
      <c r="R8" s="53"/>
      <c r="S8" s="53"/>
      <c r="U8">
        <v>3</v>
      </c>
      <c r="V8" s="28">
        <f>(V7-X7)/(Y7-X7)</f>
        <v>0.53920000000004475</v>
      </c>
      <c r="W8" s="13" t="s">
        <v>10</v>
      </c>
      <c r="X8">
        <v>0.52</v>
      </c>
      <c r="Y8">
        <v>0.6</v>
      </c>
    </row>
    <row r="9" spans="1:27" ht="15" x14ac:dyDescent="0.25">
      <c r="A9">
        <v>4</v>
      </c>
      <c r="B9" s="56" t="str">
        <f t="shared" si="0"/>
        <v>Т</v>
      </c>
      <c r="C9" s="57" t="str">
        <f t="shared" si="5"/>
        <v>Т</v>
      </c>
      <c r="E9" s="9" t="s">
        <v>7</v>
      </c>
      <c r="F9" s="9">
        <v>2</v>
      </c>
      <c r="G9" s="10">
        <f t="shared" si="1"/>
        <v>0.08</v>
      </c>
      <c r="H9">
        <v>4</v>
      </c>
      <c r="I9" s="21" t="str">
        <f t="shared" si="2"/>
        <v>Е</v>
      </c>
      <c r="J9" s="24">
        <f t="shared" si="7"/>
        <v>0.36</v>
      </c>
      <c r="K9" s="18">
        <f t="shared" si="3"/>
        <v>0.44</v>
      </c>
      <c r="M9" s="13" t="str">
        <f t="shared" si="4"/>
        <v>Т</v>
      </c>
      <c r="N9" s="28">
        <f>N8+P8*INDEX($J$6:$K$20,MATCH(M9,$I$6:$I$20,0),1)</f>
        <v>0.97218816000000019</v>
      </c>
      <c r="O9" s="28">
        <f t="shared" ref="O9:O11" si="8">N8+P8*INDEX($J$6:$K$20,MATCH(M9,$I$6:$I$20,0),2)</f>
        <v>0.97223424000000025</v>
      </c>
      <c r="P9" s="28">
        <f t="shared" si="6"/>
        <v>4.6080000000059407E-5</v>
      </c>
      <c r="Q9" s="28"/>
      <c r="R9" s="53"/>
      <c r="S9" s="53"/>
      <c r="T9" s="29"/>
      <c r="U9">
        <v>4</v>
      </c>
      <c r="V9" s="28">
        <f>(V8-X8)/(Y8-X8)</f>
        <v>0.24000000000055932</v>
      </c>
      <c r="W9" s="13" t="s">
        <v>11</v>
      </c>
      <c r="X9">
        <v>0.24</v>
      </c>
      <c r="Y9">
        <v>0.36</v>
      </c>
    </row>
    <row r="10" spans="1:27" ht="15" x14ac:dyDescent="0.25">
      <c r="A10">
        <v>5</v>
      </c>
      <c r="B10" s="56" t="str">
        <f t="shared" si="0"/>
        <v>_</v>
      </c>
      <c r="C10" s="57" t="str">
        <f t="shared" si="5"/>
        <v>_</v>
      </c>
      <c r="E10" s="9" t="s">
        <v>9</v>
      </c>
      <c r="F10" s="9">
        <v>2</v>
      </c>
      <c r="G10" s="10">
        <f t="shared" si="1"/>
        <v>0.08</v>
      </c>
      <c r="H10">
        <v>5</v>
      </c>
      <c r="I10" s="21" t="str">
        <f t="shared" si="2"/>
        <v>М</v>
      </c>
      <c r="J10" s="24">
        <f t="shared" si="7"/>
        <v>0.44</v>
      </c>
      <c r="K10" s="18">
        <f t="shared" si="3"/>
        <v>0.52</v>
      </c>
      <c r="M10" s="2" t="str">
        <f t="shared" si="4"/>
        <v>_</v>
      </c>
      <c r="N10" s="66"/>
      <c r="O10" s="28"/>
      <c r="P10" s="28"/>
      <c r="Q10" s="28"/>
      <c r="R10" s="28"/>
      <c r="W10" s="37"/>
    </row>
    <row r="11" spans="1:27" ht="15" x14ac:dyDescent="0.25">
      <c r="A11">
        <v>6</v>
      </c>
      <c r="B11" s="56" t="str">
        <f t="shared" si="0"/>
        <v>М</v>
      </c>
      <c r="C11" s="57" t="str">
        <f t="shared" si="5"/>
        <v>М</v>
      </c>
      <c r="E11" s="9" t="s">
        <v>10</v>
      </c>
      <c r="F11" s="9">
        <v>2</v>
      </c>
      <c r="G11" s="10">
        <f t="shared" si="1"/>
        <v>0.08</v>
      </c>
      <c r="H11">
        <v>6</v>
      </c>
      <c r="I11" s="21" t="str">
        <f t="shared" si="2"/>
        <v>О</v>
      </c>
      <c r="J11" s="24">
        <f t="shared" si="7"/>
        <v>0.52</v>
      </c>
      <c r="K11" s="18">
        <f t="shared" si="3"/>
        <v>0.6</v>
      </c>
      <c r="M11" s="14" t="str">
        <f t="shared" si="4"/>
        <v>М</v>
      </c>
      <c r="N11" s="67">
        <f>INDEX($J$6:$K$20,MATCH(M11,$I$6:$I$20,0),1)</f>
        <v>0.44</v>
      </c>
      <c r="O11" s="81">
        <f>INDEX($J$6:$K$20,MATCH(M11,$I$6:$I$20,0),2)</f>
        <v>0.52</v>
      </c>
      <c r="P11" s="61">
        <f t="shared" ref="P11:P30" si="9">O11-N11</f>
        <v>8.0000000000000016E-2</v>
      </c>
      <c r="Q11" s="28"/>
      <c r="R11" s="88">
        <f>N15</f>
        <v>0.47077713920000003</v>
      </c>
      <c r="S11" s="88">
        <f ca="1">RAND()*(O15-N15)+N15</f>
        <v>0.47077766341777133</v>
      </c>
      <c r="U11">
        <v>1</v>
      </c>
      <c r="V11" s="44">
        <f>R11</f>
        <v>0.47077713920000003</v>
      </c>
      <c r="W11" s="45" t="str">
        <f>I10</f>
        <v>М</v>
      </c>
      <c r="X11" s="46">
        <f>J10</f>
        <v>0.44</v>
      </c>
      <c r="Y11" s="46">
        <f>K10</f>
        <v>0.52</v>
      </c>
    </row>
    <row r="12" spans="1:27" ht="15" x14ac:dyDescent="0.25">
      <c r="A12">
        <v>7</v>
      </c>
      <c r="B12" s="56" t="str">
        <f t="shared" si="0"/>
        <v>Е</v>
      </c>
      <c r="C12" s="57" t="str">
        <f t="shared" si="5"/>
        <v>Е</v>
      </c>
      <c r="E12" s="9" t="s">
        <v>22</v>
      </c>
      <c r="F12" s="9">
        <v>2</v>
      </c>
      <c r="G12" s="10">
        <f t="shared" si="1"/>
        <v>0.08</v>
      </c>
      <c r="H12">
        <v>7</v>
      </c>
      <c r="I12" s="21" t="str">
        <f t="shared" si="2"/>
        <v>Ф</v>
      </c>
      <c r="J12" s="24">
        <f t="shared" si="7"/>
        <v>0.6</v>
      </c>
      <c r="K12" s="18">
        <f t="shared" si="3"/>
        <v>0.67999999999999994</v>
      </c>
      <c r="M12" s="14" t="str">
        <f t="shared" si="4"/>
        <v>Е</v>
      </c>
      <c r="N12" s="68">
        <f t="shared" ref="N11:N30" si="10">N11+P11*INDEX($J$6:$K$20,MATCH(M12,$I$6:$I$20,0),1)</f>
        <v>0.46879999999999999</v>
      </c>
      <c r="O12" s="62">
        <f t="shared" ref="O12:O30" si="11">N11+P11*INDEX($J$6:$K$20,MATCH(M12,$I$6:$I$20,0),2)</f>
        <v>0.47520000000000001</v>
      </c>
      <c r="P12" s="63">
        <f t="shared" si="9"/>
        <v>6.4000000000000168E-3</v>
      </c>
      <c r="Q12" s="28"/>
      <c r="R12" s="88"/>
      <c r="S12" s="88"/>
      <c r="U12">
        <v>2</v>
      </c>
      <c r="V12" s="43">
        <f>(V11-X11)/(Y11-X11)</f>
        <v>0.38471424000000026</v>
      </c>
      <c r="W12" s="47" t="str">
        <f>I9</f>
        <v>Е</v>
      </c>
      <c r="X12" s="46">
        <f t="shared" ref="X12:Y12" si="12">J9</f>
        <v>0.36</v>
      </c>
      <c r="Y12" s="46">
        <f t="shared" si="12"/>
        <v>0.44</v>
      </c>
    </row>
    <row r="13" spans="1:27" ht="15" x14ac:dyDescent="0.25">
      <c r="A13">
        <v>8</v>
      </c>
      <c r="B13" s="56" t="str">
        <f t="shared" si="0"/>
        <v>Т</v>
      </c>
      <c r="C13" s="57" t="str">
        <f t="shared" si="5"/>
        <v>Т</v>
      </c>
      <c r="E13" s="9" t="s">
        <v>6</v>
      </c>
      <c r="F13" s="9">
        <v>1</v>
      </c>
      <c r="G13" s="10">
        <f t="shared" si="1"/>
        <v>0.04</v>
      </c>
      <c r="H13">
        <v>8</v>
      </c>
      <c r="I13" s="21" t="str">
        <f t="shared" si="2"/>
        <v>Д</v>
      </c>
      <c r="J13" s="24">
        <f t="shared" si="7"/>
        <v>0.67999999999999994</v>
      </c>
      <c r="K13" s="18">
        <f t="shared" si="3"/>
        <v>0.72</v>
      </c>
      <c r="M13" s="14" t="str">
        <f t="shared" si="4"/>
        <v>Т</v>
      </c>
      <c r="N13" s="68">
        <f t="shared" si="10"/>
        <v>0.47033599999999998</v>
      </c>
      <c r="O13" s="62">
        <f t="shared" si="11"/>
        <v>0.47110400000000002</v>
      </c>
      <c r="P13" s="63">
        <f t="shared" si="9"/>
        <v>7.6800000000004642E-4</v>
      </c>
      <c r="Q13" s="28"/>
      <c r="R13" s="88"/>
      <c r="S13" s="88"/>
      <c r="U13">
        <v>3</v>
      </c>
      <c r="V13" s="43">
        <f t="shared" ref="V13:V15" si="13">(V12-X12)/(Y12-X12)</f>
        <v>0.30892800000000337</v>
      </c>
      <c r="W13" s="47" t="str">
        <f>I8</f>
        <v>Т</v>
      </c>
      <c r="X13" s="46">
        <f t="shared" ref="X13:Y13" si="14">J8</f>
        <v>0.24</v>
      </c>
      <c r="Y13" s="46">
        <f t="shared" si="14"/>
        <v>0.36</v>
      </c>
    </row>
    <row r="14" spans="1:27" ht="15" x14ac:dyDescent="0.25">
      <c r="A14">
        <v>9</v>
      </c>
      <c r="B14" s="56" t="str">
        <f t="shared" si="0"/>
        <v>О</v>
      </c>
      <c r="C14" s="57" t="str">
        <f t="shared" si="5"/>
        <v>О</v>
      </c>
      <c r="E14" s="9" t="s">
        <v>8</v>
      </c>
      <c r="F14" s="9">
        <v>1</v>
      </c>
      <c r="G14" s="10">
        <f t="shared" si="1"/>
        <v>0.04</v>
      </c>
      <c r="H14">
        <v>9</v>
      </c>
      <c r="I14" s="21" t="str">
        <f t="shared" si="2"/>
        <v>Л</v>
      </c>
      <c r="J14" s="24">
        <f t="shared" si="7"/>
        <v>0.72</v>
      </c>
      <c r="K14" s="18">
        <f t="shared" si="3"/>
        <v>0.76</v>
      </c>
      <c r="M14" s="14" t="str">
        <f t="shared" si="4"/>
        <v>О</v>
      </c>
      <c r="N14" s="68">
        <f t="shared" si="10"/>
        <v>0.47073535999999999</v>
      </c>
      <c r="O14" s="62">
        <f t="shared" si="11"/>
        <v>0.47079680000000002</v>
      </c>
      <c r="P14" s="63">
        <f t="shared" si="9"/>
        <v>6.1440000000023698E-5</v>
      </c>
      <c r="Q14" s="28"/>
      <c r="R14" s="88"/>
      <c r="S14" s="88"/>
      <c r="U14">
        <v>4</v>
      </c>
      <c r="V14" s="43">
        <f t="shared" si="13"/>
        <v>0.57440000000002811</v>
      </c>
      <c r="W14" s="47" t="str">
        <f>I11</f>
        <v>О</v>
      </c>
      <c r="X14" s="46">
        <f t="shared" ref="X14:Y14" si="15">J11</f>
        <v>0.52</v>
      </c>
      <c r="Y14" s="46">
        <f t="shared" si="15"/>
        <v>0.6</v>
      </c>
    </row>
    <row r="15" spans="1:27" ht="15" x14ac:dyDescent="0.25">
      <c r="A15">
        <v>10</v>
      </c>
      <c r="B15" s="56" t="str">
        <f t="shared" si="0"/>
        <v>Д</v>
      </c>
      <c r="C15" s="57" t="str">
        <f t="shared" si="5"/>
        <v>Д</v>
      </c>
      <c r="E15" s="9" t="s">
        <v>21</v>
      </c>
      <c r="F15" s="9">
        <v>1</v>
      </c>
      <c r="G15" s="10">
        <f t="shared" si="1"/>
        <v>0.04</v>
      </c>
      <c r="H15">
        <v>10</v>
      </c>
      <c r="I15" s="21" t="str">
        <f t="shared" si="2"/>
        <v>Н</v>
      </c>
      <c r="J15" s="24">
        <f t="shared" si="7"/>
        <v>0.76</v>
      </c>
      <c r="K15" s="18">
        <f t="shared" si="3"/>
        <v>0.8</v>
      </c>
      <c r="M15" s="14" t="str">
        <f t="shared" si="4"/>
        <v>Д</v>
      </c>
      <c r="N15" s="69">
        <f t="shared" si="10"/>
        <v>0.47077713920000003</v>
      </c>
      <c r="O15" s="64">
        <f t="shared" si="11"/>
        <v>0.47077959680000003</v>
      </c>
      <c r="P15" s="65">
        <f t="shared" si="9"/>
        <v>2.4576000000053888E-6</v>
      </c>
      <c r="Q15" s="28"/>
      <c r="R15" s="88"/>
      <c r="S15" s="88"/>
      <c r="T15" s="29"/>
      <c r="U15">
        <v>5</v>
      </c>
      <c r="V15" s="43">
        <f t="shared" si="13"/>
        <v>0.68000000000035155</v>
      </c>
      <c r="W15" s="47" t="str">
        <f>I13</f>
        <v>Д</v>
      </c>
      <c r="X15" s="46">
        <f t="shared" ref="X15:Y15" si="16">J13</f>
        <v>0.67999999999999994</v>
      </c>
      <c r="Y15" s="46">
        <f t="shared" si="16"/>
        <v>0.72</v>
      </c>
    </row>
    <row r="16" spans="1:27" ht="15" x14ac:dyDescent="0.25">
      <c r="A16">
        <v>11</v>
      </c>
      <c r="B16" s="56" t="str">
        <f t="shared" si="0"/>
        <v>_</v>
      </c>
      <c r="C16" s="57" t="str">
        <f t="shared" si="5"/>
        <v>_</v>
      </c>
      <c r="E16" s="9" t="s">
        <v>12</v>
      </c>
      <c r="F16" s="9">
        <v>1</v>
      </c>
      <c r="G16" s="10">
        <f t="shared" si="1"/>
        <v>0.04</v>
      </c>
      <c r="H16">
        <v>11</v>
      </c>
      <c r="I16" s="21" t="str">
        <f t="shared" si="2"/>
        <v>У</v>
      </c>
      <c r="J16" s="24">
        <f t="shared" si="7"/>
        <v>0.8</v>
      </c>
      <c r="K16" s="18">
        <f t="shared" si="3"/>
        <v>0.84000000000000008</v>
      </c>
      <c r="M16" s="4" t="str">
        <f t="shared" si="4"/>
        <v>_</v>
      </c>
      <c r="N16" s="66"/>
      <c r="O16" s="28"/>
      <c r="P16" s="28"/>
      <c r="Q16" s="28"/>
      <c r="R16" s="51"/>
      <c r="S16" s="52"/>
      <c r="V16" s="49"/>
      <c r="W16" s="50"/>
      <c r="X16" s="49"/>
      <c r="Y16" s="49"/>
    </row>
    <row r="17" spans="1:25" ht="15" x14ac:dyDescent="0.25">
      <c r="A17">
        <v>12</v>
      </c>
      <c r="B17" s="56" t="str">
        <f t="shared" si="0"/>
        <v>Л</v>
      </c>
      <c r="C17" s="57" t="str">
        <f t="shared" si="5"/>
        <v>Л</v>
      </c>
      <c r="E17" s="9" t="s">
        <v>13</v>
      </c>
      <c r="F17" s="9">
        <v>1</v>
      </c>
      <c r="G17" s="10">
        <f t="shared" si="1"/>
        <v>0.04</v>
      </c>
      <c r="H17">
        <v>12</v>
      </c>
      <c r="I17" s="21" t="str">
        <f t="shared" si="2"/>
        <v>Х</v>
      </c>
      <c r="J17" s="24">
        <f t="shared" si="7"/>
        <v>0.84000000000000008</v>
      </c>
      <c r="K17" s="18">
        <f t="shared" si="3"/>
        <v>0.88000000000000012</v>
      </c>
      <c r="M17" s="4" t="str">
        <f t="shared" si="4"/>
        <v>Л</v>
      </c>
      <c r="N17" s="67">
        <f>INDEX($J$6:$K$20,MATCH(M17,$I$6:$I$20,0),1)</f>
        <v>0.72</v>
      </c>
      <c r="O17" s="81">
        <f>INDEX($J$6:$K$20,MATCH(M17,$I$6:$I$20,0),2)</f>
        <v>0.76</v>
      </c>
      <c r="P17" s="61">
        <f t="shared" si="9"/>
        <v>4.0000000000000036E-2</v>
      </c>
      <c r="Q17" s="28"/>
      <c r="R17" s="88">
        <f>N21</f>
        <v>0.75346780160000004</v>
      </c>
      <c r="S17" s="88">
        <f ca="1">RAND()*(O21-N21)+N21</f>
        <v>0.75346799898199546</v>
      </c>
      <c r="U17">
        <v>1</v>
      </c>
      <c r="V17" s="44">
        <f>R17</f>
        <v>0.75346780160000004</v>
      </c>
      <c r="W17" s="48" t="str">
        <f>I14</f>
        <v>Л</v>
      </c>
      <c r="X17" s="46">
        <f t="shared" ref="X17:Y17" si="17">J14</f>
        <v>0.72</v>
      </c>
      <c r="Y17" s="46">
        <f t="shared" si="17"/>
        <v>0.76</v>
      </c>
    </row>
    <row r="18" spans="1:25" ht="15" x14ac:dyDescent="0.25">
      <c r="A18">
        <v>13</v>
      </c>
      <c r="B18" s="56" t="str">
        <f t="shared" si="0"/>
        <v>У</v>
      </c>
      <c r="C18" s="57" t="str">
        <f t="shared" si="5"/>
        <v>У</v>
      </c>
      <c r="E18" s="9" t="s">
        <v>14</v>
      </c>
      <c r="F18" s="9">
        <v>1</v>
      </c>
      <c r="G18" s="10">
        <f t="shared" si="1"/>
        <v>0.04</v>
      </c>
      <c r="H18">
        <v>13</v>
      </c>
      <c r="I18" s="21" t="str">
        <f t="shared" si="2"/>
        <v>Ч</v>
      </c>
      <c r="J18" s="24">
        <f t="shared" si="7"/>
        <v>0.88000000000000012</v>
      </c>
      <c r="K18" s="18">
        <f t="shared" si="3"/>
        <v>0.92000000000000015</v>
      </c>
      <c r="M18" s="4" t="str">
        <f t="shared" si="4"/>
        <v>У</v>
      </c>
      <c r="N18" s="68">
        <f t="shared" si="10"/>
        <v>0.752</v>
      </c>
      <c r="O18" s="62">
        <f t="shared" si="11"/>
        <v>0.75360000000000005</v>
      </c>
      <c r="P18" s="63">
        <f t="shared" si="9"/>
        <v>1.6000000000000458E-3</v>
      </c>
      <c r="Q18" s="28"/>
      <c r="R18" s="88"/>
      <c r="S18" s="88"/>
      <c r="U18">
        <v>2</v>
      </c>
      <c r="V18" s="43">
        <f t="shared" ref="V18:V21" si="18">(V17-X17)/(Y17-X17)</f>
        <v>0.83669504000000094</v>
      </c>
      <c r="W18" s="47" t="str">
        <f>I16</f>
        <v>У</v>
      </c>
      <c r="X18" s="46">
        <f t="shared" ref="X18:Y18" si="19">J16</f>
        <v>0.8</v>
      </c>
      <c r="Y18" s="46">
        <f t="shared" si="19"/>
        <v>0.84000000000000008</v>
      </c>
    </row>
    <row r="19" spans="1:25" ht="15" x14ac:dyDescent="0.25">
      <c r="A19">
        <v>14</v>
      </c>
      <c r="B19" s="56" t="str">
        <f t="shared" si="0"/>
        <v>Ч</v>
      </c>
      <c r="C19" s="57" t="str">
        <f t="shared" si="5"/>
        <v>Ч</v>
      </c>
      <c r="E19" s="9" t="s">
        <v>15</v>
      </c>
      <c r="F19" s="9">
        <v>1</v>
      </c>
      <c r="G19" s="10">
        <f t="shared" si="1"/>
        <v>0.04</v>
      </c>
      <c r="H19">
        <v>14</v>
      </c>
      <c r="I19" s="21" t="str">
        <f t="shared" si="2"/>
        <v>Ш</v>
      </c>
      <c r="J19" s="24">
        <f t="shared" si="7"/>
        <v>0.92000000000000015</v>
      </c>
      <c r="K19" s="18">
        <f t="shared" si="3"/>
        <v>0.96000000000000019</v>
      </c>
      <c r="M19" s="4" t="str">
        <f t="shared" si="4"/>
        <v>Ч</v>
      </c>
      <c r="N19" s="68">
        <f t="shared" si="10"/>
        <v>0.75340800000000008</v>
      </c>
      <c r="O19" s="62">
        <f t="shared" si="11"/>
        <v>0.75347200000000003</v>
      </c>
      <c r="P19" s="63">
        <f t="shared" si="9"/>
        <v>6.3999999999952983E-5</v>
      </c>
      <c r="Q19" s="28"/>
      <c r="R19" s="88"/>
      <c r="S19" s="88"/>
      <c r="U19">
        <v>3</v>
      </c>
      <c r="V19" s="43">
        <f t="shared" si="18"/>
        <v>0.91737600000002173</v>
      </c>
      <c r="W19" s="47" t="str">
        <f>I18</f>
        <v>Ч</v>
      </c>
      <c r="X19" s="46">
        <f t="shared" ref="X19:Y20" si="20">J18</f>
        <v>0.88000000000000012</v>
      </c>
      <c r="Y19" s="46">
        <f t="shared" si="20"/>
        <v>0.92000000000000015</v>
      </c>
    </row>
    <row r="20" spans="1:25" ht="15.75" thickBot="1" x14ac:dyDescent="0.3">
      <c r="A20">
        <v>15</v>
      </c>
      <c r="B20" s="56" t="str">
        <f t="shared" si="0"/>
        <v>Ш</v>
      </c>
      <c r="C20" s="57" t="str">
        <f t="shared" si="5"/>
        <v>Ш</v>
      </c>
      <c r="E20" s="9" t="s">
        <v>16</v>
      </c>
      <c r="F20" s="9">
        <v>1</v>
      </c>
      <c r="G20" s="10">
        <f t="shared" si="1"/>
        <v>0.04</v>
      </c>
      <c r="H20">
        <v>15</v>
      </c>
      <c r="I20" s="22" t="str">
        <f t="shared" si="2"/>
        <v>Э</v>
      </c>
      <c r="J20" s="25">
        <f t="shared" si="7"/>
        <v>0.96000000000000019</v>
      </c>
      <c r="K20" s="19">
        <f t="shared" si="3"/>
        <v>1.0000000000000002</v>
      </c>
      <c r="M20" s="4" t="str">
        <f t="shared" si="4"/>
        <v>Ш</v>
      </c>
      <c r="N20" s="68">
        <f t="shared" si="10"/>
        <v>0.75346688000000006</v>
      </c>
      <c r="O20" s="62">
        <f t="shared" si="11"/>
        <v>0.75346944000000005</v>
      </c>
      <c r="P20" s="63">
        <f t="shared" si="9"/>
        <v>2.5599999999847967E-6</v>
      </c>
      <c r="Q20" s="28"/>
      <c r="R20" s="88"/>
      <c r="S20" s="88"/>
      <c r="U20">
        <v>4</v>
      </c>
      <c r="V20" s="43">
        <f t="shared" si="18"/>
        <v>0.93440000000053958</v>
      </c>
      <c r="W20" s="47" t="str">
        <f>I19</f>
        <v>Ш</v>
      </c>
      <c r="X20" s="46">
        <f t="shared" si="20"/>
        <v>0.92000000000000015</v>
      </c>
      <c r="Y20" s="46">
        <f t="shared" si="20"/>
        <v>0.96000000000000019</v>
      </c>
    </row>
    <row r="21" spans="1:25" ht="15" x14ac:dyDescent="0.25">
      <c r="A21">
        <v>16</v>
      </c>
      <c r="B21" s="56" t="str">
        <f t="shared" si="0"/>
        <v>Е</v>
      </c>
      <c r="C21" s="57" t="str">
        <f t="shared" si="5"/>
        <v>Е</v>
      </c>
      <c r="F21" s="7">
        <f>SUM(F6:F20)</f>
        <v>25</v>
      </c>
      <c r="G21" s="7">
        <f>SUM(G6:G20)</f>
        <v>1.0000000000000002</v>
      </c>
      <c r="I21" s="26"/>
      <c r="J21" s="27"/>
      <c r="K21" s="27"/>
      <c r="M21" s="4" t="str">
        <f t="shared" si="4"/>
        <v>Е</v>
      </c>
      <c r="N21" s="69">
        <f t="shared" si="10"/>
        <v>0.75346780160000004</v>
      </c>
      <c r="O21" s="64">
        <f>N20+P20*INDEX($J$6:$K$20,MATCH(M21,$I$6:$I$20,0),2)</f>
        <v>0.7534680064</v>
      </c>
      <c r="P21" s="65">
        <f>O21-N21</f>
        <v>2.047999999588157E-7</v>
      </c>
      <c r="Q21" s="28"/>
      <c r="R21" s="88"/>
      <c r="S21" s="88"/>
      <c r="T21" s="29"/>
      <c r="U21">
        <v>5</v>
      </c>
      <c r="V21" s="43">
        <f t="shared" si="18"/>
        <v>0.36000000001348531</v>
      </c>
      <c r="W21" s="47" t="str">
        <f>I9</f>
        <v>Е</v>
      </c>
      <c r="X21" s="46">
        <f t="shared" ref="X21:Y21" si="21">J9</f>
        <v>0.36</v>
      </c>
      <c r="Y21" s="46">
        <f t="shared" si="21"/>
        <v>0.44</v>
      </c>
    </row>
    <row r="22" spans="1:25" ht="15" x14ac:dyDescent="0.25">
      <c r="A22">
        <v>17</v>
      </c>
      <c r="B22" s="56" t="str">
        <f t="shared" si="0"/>
        <v>_</v>
      </c>
      <c r="C22" s="57" t="str">
        <f t="shared" si="5"/>
        <v>_</v>
      </c>
      <c r="M22" s="4" t="str">
        <f t="shared" si="4"/>
        <v>_</v>
      </c>
      <c r="N22" s="66"/>
      <c r="O22" s="28"/>
      <c r="P22" s="28"/>
      <c r="Q22" s="28"/>
      <c r="R22" s="51"/>
      <c r="S22" s="52"/>
      <c r="V22" s="49"/>
      <c r="W22" s="50"/>
      <c r="X22" s="49"/>
      <c r="Y22" s="49"/>
    </row>
    <row r="23" spans="1:25" ht="15" x14ac:dyDescent="0.25">
      <c r="A23">
        <v>18</v>
      </c>
      <c r="B23" s="56" t="str">
        <f t="shared" si="0"/>
        <v>Х</v>
      </c>
      <c r="C23" s="57" t="str">
        <f t="shared" si="5"/>
        <v>Х</v>
      </c>
      <c r="E23" s="32" t="s">
        <v>42</v>
      </c>
      <c r="F23" s="3"/>
      <c r="G23" s="3"/>
      <c r="H23" s="3"/>
      <c r="M23" s="15" t="str">
        <f t="shared" si="4"/>
        <v>Х</v>
      </c>
      <c r="N23" s="67">
        <f>INDEX($J$6:$K$20,MATCH(M23,$I$6:$I$20,0),1)</f>
        <v>0.84000000000000008</v>
      </c>
      <c r="O23" s="81">
        <f>INDEX($J$6:$K$20,MATCH(M23,$I$6:$I$20,0),2)</f>
        <v>0.88000000000000012</v>
      </c>
      <c r="P23" s="61">
        <f>O23-N23</f>
        <v>4.0000000000000036E-2</v>
      </c>
      <c r="Q23" s="28"/>
      <c r="R23" s="88">
        <f>N30</f>
        <v>0.84792443726069777</v>
      </c>
      <c r="S23" s="88">
        <f ca="1">RAND()*(O30-N30)+N30</f>
        <v>0.84792443862289901</v>
      </c>
      <c r="U23">
        <v>1</v>
      </c>
      <c r="V23" s="44">
        <f>R23</f>
        <v>0.84792443726069777</v>
      </c>
      <c r="W23" s="47" t="str">
        <f>I17</f>
        <v>Х</v>
      </c>
      <c r="X23" s="46">
        <f t="shared" ref="X23:Y23" si="22">J17</f>
        <v>0.84000000000000008</v>
      </c>
      <c r="Y23" s="46">
        <f t="shared" si="22"/>
        <v>0.88000000000000012</v>
      </c>
    </row>
    <row r="24" spans="1:25" ht="15" x14ac:dyDescent="0.25">
      <c r="A24">
        <v>19</v>
      </c>
      <c r="B24" s="56" t="str">
        <f t="shared" si="0"/>
        <v>А</v>
      </c>
      <c r="C24" s="57" t="str">
        <f t="shared" si="5"/>
        <v>А</v>
      </c>
      <c r="E24" s="33" t="s">
        <v>40</v>
      </c>
      <c r="F24" s="3"/>
      <c r="G24" s="3"/>
      <c r="H24" s="3"/>
      <c r="M24" s="15" t="str">
        <f t="shared" si="4"/>
        <v>А</v>
      </c>
      <c r="N24" s="68">
        <f t="shared" si="10"/>
        <v>0.84480000000000011</v>
      </c>
      <c r="O24" s="62">
        <f t="shared" si="11"/>
        <v>0.84960000000000013</v>
      </c>
      <c r="P24" s="63">
        <f t="shared" si="9"/>
        <v>4.8000000000000265E-3</v>
      </c>
      <c r="Q24" s="28"/>
      <c r="R24" s="88"/>
      <c r="S24" s="88"/>
      <c r="U24">
        <v>2</v>
      </c>
      <c r="V24" s="43">
        <f t="shared" ref="V24:V30" si="23">(V23-X23)/(Y23-X23)</f>
        <v>0.19811093151744213</v>
      </c>
      <c r="W24" s="47" t="str">
        <f>I7</f>
        <v>А</v>
      </c>
      <c r="X24" s="46">
        <f t="shared" ref="X24:Y24" si="24">J7</f>
        <v>0.12</v>
      </c>
      <c r="Y24" s="46">
        <f t="shared" si="24"/>
        <v>0.24</v>
      </c>
    </row>
    <row r="25" spans="1:25" ht="15" x14ac:dyDescent="0.25">
      <c r="A25">
        <v>20</v>
      </c>
      <c r="B25" s="56" t="str">
        <f t="shared" si="0"/>
        <v>Ф</v>
      </c>
      <c r="C25" s="57" t="str">
        <f t="shared" si="5"/>
        <v>Ф</v>
      </c>
      <c r="E25" s="34" t="s">
        <v>31</v>
      </c>
      <c r="F25" s="3"/>
      <c r="G25" s="3"/>
      <c r="H25" s="3"/>
      <c r="M25" s="15" t="str">
        <f t="shared" si="4"/>
        <v>Ф</v>
      </c>
      <c r="N25" s="68">
        <f t="shared" si="10"/>
        <v>0.8476800000000001</v>
      </c>
      <c r="O25" s="62">
        <f t="shared" si="11"/>
        <v>0.84806400000000015</v>
      </c>
      <c r="P25" s="63">
        <f t="shared" si="9"/>
        <v>3.8400000000005097E-4</v>
      </c>
      <c r="Q25" s="28"/>
      <c r="R25" s="88"/>
      <c r="S25" s="88"/>
      <c r="U25">
        <v>3</v>
      </c>
      <c r="V25" s="43">
        <f t="shared" si="23"/>
        <v>0.65092442931201788</v>
      </c>
      <c r="W25" s="47" t="str">
        <f>I12</f>
        <v>Ф</v>
      </c>
      <c r="X25" s="46">
        <f t="shared" ref="X25:Y25" si="25">J12</f>
        <v>0.6</v>
      </c>
      <c r="Y25" s="46">
        <f t="shared" si="25"/>
        <v>0.67999999999999994</v>
      </c>
    </row>
    <row r="26" spans="1:25" ht="15" x14ac:dyDescent="0.25">
      <c r="A26">
        <v>21</v>
      </c>
      <c r="B26" s="56" t="str">
        <f t="shared" si="0"/>
        <v>Ф</v>
      </c>
      <c r="C26" s="57" t="str">
        <f t="shared" si="5"/>
        <v>Ф</v>
      </c>
      <c r="E26" s="34" t="s">
        <v>32</v>
      </c>
      <c r="G26" s="5"/>
      <c r="H26" s="5"/>
      <c r="M26" s="15" t="str">
        <f t="shared" si="4"/>
        <v>Ф</v>
      </c>
      <c r="N26" s="68">
        <f t="shared" si="10"/>
        <v>0.84791040000000018</v>
      </c>
      <c r="O26" s="62">
        <f t="shared" si="11"/>
        <v>0.8479411200000001</v>
      </c>
      <c r="P26" s="63">
        <f t="shared" si="9"/>
        <v>3.0719999999928582E-5</v>
      </c>
      <c r="Q26" s="28"/>
      <c r="R26" s="88"/>
      <c r="S26" s="88"/>
      <c r="U26">
        <v>4</v>
      </c>
      <c r="V26" s="43">
        <f t="shared" si="23"/>
        <v>0.63655536640022414</v>
      </c>
      <c r="W26" s="47" t="str">
        <f>I12</f>
        <v>Ф</v>
      </c>
      <c r="X26" s="46">
        <f t="shared" ref="X26:Y26" si="26">J12</f>
        <v>0.6</v>
      </c>
      <c r="Y26" s="46">
        <f t="shared" si="26"/>
        <v>0.67999999999999994</v>
      </c>
    </row>
    <row r="27" spans="1:25" ht="15" x14ac:dyDescent="0.25">
      <c r="A27">
        <v>22</v>
      </c>
      <c r="B27" s="56" t="str">
        <f t="shared" si="0"/>
        <v>М</v>
      </c>
      <c r="C27" s="57" t="str">
        <f t="shared" si="5"/>
        <v>М</v>
      </c>
      <c r="E27" s="34" t="s">
        <v>33</v>
      </c>
      <c r="G27" s="5"/>
      <c r="H27" s="5"/>
      <c r="M27" s="15" t="str">
        <f t="shared" si="4"/>
        <v>М</v>
      </c>
      <c r="N27" s="68">
        <f t="shared" si="10"/>
        <v>0.84792391680000012</v>
      </c>
      <c r="O27" s="62">
        <f t="shared" si="11"/>
        <v>0.84792637440000018</v>
      </c>
      <c r="P27" s="63">
        <f t="shared" si="9"/>
        <v>2.4576000000609E-6</v>
      </c>
      <c r="Q27" s="28"/>
      <c r="R27" s="88"/>
      <c r="S27" s="88"/>
      <c r="U27">
        <v>5</v>
      </c>
      <c r="V27" s="43">
        <f t="shared" si="23"/>
        <v>0.45694208000280229</v>
      </c>
      <c r="W27" s="47" t="str">
        <f>I10</f>
        <v>М</v>
      </c>
      <c r="X27" s="46">
        <f t="shared" ref="X27:Y27" si="27">J10</f>
        <v>0.44</v>
      </c>
      <c r="Y27" s="46">
        <f t="shared" si="27"/>
        <v>0.52</v>
      </c>
    </row>
    <row r="28" spans="1:25" ht="15" x14ac:dyDescent="0.25">
      <c r="A28">
        <v>23</v>
      </c>
      <c r="B28" s="56" t="str">
        <f t="shared" si="0"/>
        <v>А</v>
      </c>
      <c r="C28" s="57" t="str">
        <f t="shared" si="5"/>
        <v>А</v>
      </c>
      <c r="E28" s="34" t="s">
        <v>34</v>
      </c>
      <c r="G28" s="5"/>
      <c r="H28" s="5"/>
      <c r="M28" s="15" t="str">
        <f t="shared" si="4"/>
        <v>А</v>
      </c>
      <c r="N28" s="68">
        <f t="shared" si="10"/>
        <v>0.84792421171200016</v>
      </c>
      <c r="O28" s="62">
        <f t="shared" si="11"/>
        <v>0.8479245066240001</v>
      </c>
      <c r="P28" s="63">
        <f t="shared" si="9"/>
        <v>2.9491199993181283E-7</v>
      </c>
      <c r="Q28" s="28"/>
      <c r="R28" s="88"/>
      <c r="S28" s="88"/>
      <c r="U28">
        <v>6</v>
      </c>
      <c r="V28" s="43">
        <f t="shared" si="23"/>
        <v>0.21177600003502853</v>
      </c>
      <c r="W28" s="47" t="str">
        <f>I7</f>
        <v>А</v>
      </c>
      <c r="X28" s="46">
        <f t="shared" ref="X28:Y28" si="28">J7</f>
        <v>0.12</v>
      </c>
      <c r="Y28" s="46">
        <f t="shared" si="28"/>
        <v>0.24</v>
      </c>
    </row>
    <row r="29" spans="1:25" ht="15" x14ac:dyDescent="0.25">
      <c r="A29">
        <v>24</v>
      </c>
      <c r="B29" s="56" t="str">
        <f t="shared" si="0"/>
        <v>Н</v>
      </c>
      <c r="C29" s="57" t="str">
        <f t="shared" si="5"/>
        <v>Н</v>
      </c>
      <c r="E29" s="34" t="s">
        <v>35</v>
      </c>
      <c r="G29" s="5"/>
      <c r="H29" s="5"/>
      <c r="M29" s="15" t="str">
        <f t="shared" si="4"/>
        <v>Н</v>
      </c>
      <c r="N29" s="68">
        <f t="shared" si="10"/>
        <v>0.84792443584512012</v>
      </c>
      <c r="O29" s="62">
        <f t="shared" si="11"/>
        <v>0.84792444764160013</v>
      </c>
      <c r="P29" s="63">
        <f t="shared" si="9"/>
        <v>1.1796480015036082E-8</v>
      </c>
      <c r="Q29" s="28"/>
      <c r="R29" s="88"/>
      <c r="S29" s="88"/>
      <c r="U29">
        <v>7</v>
      </c>
      <c r="V29" s="43">
        <f t="shared" si="23"/>
        <v>0.76480000029190442</v>
      </c>
      <c r="W29" s="47" t="str">
        <f>I15</f>
        <v>Н</v>
      </c>
      <c r="X29" s="46">
        <f t="shared" ref="X29:Y29" si="29">J15</f>
        <v>0.76</v>
      </c>
      <c r="Y29" s="46">
        <f t="shared" si="29"/>
        <v>0.8</v>
      </c>
    </row>
    <row r="30" spans="1:25" ht="15.75" thickBot="1" x14ac:dyDescent="0.3">
      <c r="A30">
        <v>25</v>
      </c>
      <c r="B30" s="58" t="str">
        <f t="shared" si="0"/>
        <v>А</v>
      </c>
      <c r="C30" s="59" t="str">
        <f t="shared" si="5"/>
        <v>А</v>
      </c>
      <c r="E30" s="34" t="s">
        <v>43</v>
      </c>
      <c r="G30" s="5"/>
      <c r="H30" s="5"/>
      <c r="M30" s="15" t="str">
        <f t="shared" si="4"/>
        <v>А</v>
      </c>
      <c r="N30" s="69">
        <f t="shared" si="10"/>
        <v>0.84792443726069777</v>
      </c>
      <c r="O30" s="64">
        <f t="shared" si="11"/>
        <v>0.84792443867627532</v>
      </c>
      <c r="P30" s="65">
        <f t="shared" si="9"/>
        <v>1.4155775440727325E-9</v>
      </c>
      <c r="Q30" s="28"/>
      <c r="R30" s="88"/>
      <c r="S30" s="88"/>
      <c r="T30" s="29"/>
      <c r="U30">
        <v>8</v>
      </c>
      <c r="V30" s="43">
        <f t="shared" si="23"/>
        <v>0.12000000729761029</v>
      </c>
      <c r="W30" s="47" t="str">
        <f>I7</f>
        <v>А</v>
      </c>
      <c r="X30" s="46">
        <f t="shared" ref="X30:Y30" si="30">J7</f>
        <v>0.12</v>
      </c>
      <c r="Y30" s="46">
        <f t="shared" si="30"/>
        <v>0.24</v>
      </c>
    </row>
    <row r="32" spans="1:25" x14ac:dyDescent="0.2">
      <c r="A32" s="60" t="s">
        <v>52</v>
      </c>
      <c r="V32" s="86" t="s">
        <v>48</v>
      </c>
      <c r="W32" s="86"/>
      <c r="X32" s="86"/>
      <c r="Y32" s="86"/>
    </row>
    <row r="33" spans="1:25" ht="41.25" customHeight="1" x14ac:dyDescent="0.2">
      <c r="A33" t="s">
        <v>3</v>
      </c>
      <c r="B33" s="2" t="s">
        <v>19</v>
      </c>
      <c r="I33" s="3"/>
      <c r="V33" s="86"/>
      <c r="W33" s="86"/>
      <c r="X33" s="86"/>
      <c r="Y33" s="86"/>
    </row>
    <row r="34" spans="1:25" ht="15" x14ac:dyDescent="0.2">
      <c r="A34" s="3" t="s">
        <v>4</v>
      </c>
      <c r="B34" s="11">
        <v>3</v>
      </c>
      <c r="V34" s="42"/>
      <c r="W34" s="39"/>
    </row>
    <row r="35" spans="1:25" ht="15" x14ac:dyDescent="0.25">
      <c r="A35" s="3" t="s">
        <v>5</v>
      </c>
      <c r="B35" s="11">
        <v>3</v>
      </c>
      <c r="P35" s="1"/>
      <c r="Q35" s="1"/>
      <c r="V35" s="42"/>
      <c r="W35" s="39"/>
    </row>
    <row r="36" spans="1:25" ht="15" x14ac:dyDescent="0.2">
      <c r="A36" s="3" t="s">
        <v>6</v>
      </c>
      <c r="B36" s="11">
        <v>1</v>
      </c>
      <c r="V36" s="42"/>
      <c r="W36" s="39"/>
    </row>
    <row r="37" spans="1:25" ht="15" x14ac:dyDescent="0.2">
      <c r="A37" s="3" t="s">
        <v>7</v>
      </c>
      <c r="B37" s="11">
        <v>2</v>
      </c>
      <c r="V37" s="42"/>
      <c r="W37" s="39"/>
    </row>
    <row r="38" spans="1:25" ht="15" x14ac:dyDescent="0.2">
      <c r="A38" s="3" t="s">
        <v>8</v>
      </c>
      <c r="B38" s="11">
        <v>1</v>
      </c>
      <c r="V38" s="42"/>
      <c r="W38" s="39"/>
    </row>
    <row r="39" spans="1:25" ht="15" x14ac:dyDescent="0.2">
      <c r="A39" s="3" t="s">
        <v>9</v>
      </c>
      <c r="B39" s="11">
        <v>2</v>
      </c>
      <c r="V39" s="42"/>
      <c r="W39" s="39"/>
    </row>
    <row r="40" spans="1:25" ht="15" x14ac:dyDescent="0.2">
      <c r="A40" s="3" t="s">
        <v>21</v>
      </c>
      <c r="B40" s="11">
        <v>1</v>
      </c>
      <c r="V40" s="42"/>
      <c r="W40" s="39"/>
    </row>
    <row r="41" spans="1:25" ht="15" x14ac:dyDescent="0.2">
      <c r="A41" s="3" t="s">
        <v>10</v>
      </c>
      <c r="B41" s="11">
        <v>2</v>
      </c>
      <c r="V41" s="42"/>
      <c r="W41" s="39"/>
    </row>
    <row r="42" spans="1:25" x14ac:dyDescent="0.2">
      <c r="A42" s="3" t="s">
        <v>11</v>
      </c>
      <c r="B42" s="11">
        <v>3</v>
      </c>
    </row>
    <row r="43" spans="1:25" x14ac:dyDescent="0.2">
      <c r="A43" s="3" t="s">
        <v>12</v>
      </c>
      <c r="B43" s="11">
        <v>1</v>
      </c>
    </row>
    <row r="44" spans="1:25" x14ac:dyDescent="0.2">
      <c r="A44" s="3" t="s">
        <v>22</v>
      </c>
      <c r="B44" s="11">
        <v>2</v>
      </c>
    </row>
    <row r="45" spans="1:25" x14ac:dyDescent="0.2">
      <c r="A45" s="3" t="s">
        <v>13</v>
      </c>
      <c r="B45" s="11">
        <v>1</v>
      </c>
    </row>
    <row r="46" spans="1:25" x14ac:dyDescent="0.2">
      <c r="A46" s="3" t="s">
        <v>14</v>
      </c>
      <c r="B46" s="11">
        <v>1</v>
      </c>
    </row>
    <row r="47" spans="1:25" x14ac:dyDescent="0.2">
      <c r="A47" s="3" t="s">
        <v>15</v>
      </c>
      <c r="B47" s="11">
        <v>1</v>
      </c>
    </row>
    <row r="48" spans="1:25" x14ac:dyDescent="0.2">
      <c r="A48" s="3" t="s">
        <v>16</v>
      </c>
      <c r="B48" s="11">
        <v>1</v>
      </c>
    </row>
    <row r="49" spans="1:2" x14ac:dyDescent="0.2">
      <c r="A49" s="3" t="s">
        <v>17</v>
      </c>
      <c r="B49" s="11">
        <v>25</v>
      </c>
    </row>
  </sheetData>
  <mergeCells count="21">
    <mergeCell ref="A1:P1"/>
    <mergeCell ref="R4:R5"/>
    <mergeCell ref="N3:P3"/>
    <mergeCell ref="S4:S5"/>
    <mergeCell ref="I3:K3"/>
    <mergeCell ref="R3:S3"/>
    <mergeCell ref="E3:G3"/>
    <mergeCell ref="A3:C3"/>
    <mergeCell ref="N4:P4"/>
    <mergeCell ref="I4:K4"/>
    <mergeCell ref="E4:G4"/>
    <mergeCell ref="R2:S2"/>
    <mergeCell ref="V32:Y33"/>
    <mergeCell ref="V2:Y2"/>
    <mergeCell ref="R23:R30"/>
    <mergeCell ref="S23:S30"/>
    <mergeCell ref="R17:R21"/>
    <mergeCell ref="S17:S21"/>
    <mergeCell ref="R11:R15"/>
    <mergeCell ref="S11:S15"/>
    <mergeCell ref="X5:Y5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0DEF-9E98-4ACC-8B68-CD51805EE720}">
  <dimension ref="A1:AA39"/>
  <sheetViews>
    <sheetView zoomScale="85" zoomScaleNormal="85" workbookViewId="0">
      <selection activeCell="R4" sqref="R4:R5"/>
    </sheetView>
  </sheetViews>
  <sheetFormatPr defaultRowHeight="14.25" x14ac:dyDescent="0.2"/>
  <cols>
    <col min="2" max="2" width="9" style="2"/>
    <col min="3" max="3" width="5.125" style="2" bestFit="1" customWidth="1"/>
    <col min="4" max="4" width="6.375" customWidth="1"/>
    <col min="5" max="5" width="9.25" customWidth="1"/>
    <col min="6" max="6" width="8" bestFit="1" customWidth="1"/>
    <col min="7" max="7" width="12.375" bestFit="1" customWidth="1"/>
    <col min="8" max="8" width="7.375" customWidth="1"/>
    <col min="9" max="9" width="8.125" style="2" bestFit="1" customWidth="1"/>
    <col min="10" max="10" width="7.625" bestFit="1" customWidth="1"/>
    <col min="11" max="11" width="7.875" bestFit="1" customWidth="1"/>
    <col min="12" max="12" width="6.125" customWidth="1"/>
    <col min="13" max="13" width="6" customWidth="1"/>
    <col min="14" max="14" width="14.75" customWidth="1"/>
    <col min="15" max="15" width="13.375" customWidth="1"/>
    <col min="16" max="16" width="13.75" customWidth="1"/>
    <col min="17" max="17" width="9.875" customWidth="1"/>
    <col min="18" max="18" width="15.375" customWidth="1"/>
    <col min="19" max="19" width="18.25" customWidth="1"/>
    <col min="20" max="20" width="6.75" customWidth="1"/>
    <col min="21" max="21" width="7.625" customWidth="1"/>
    <col min="22" max="22" width="15.625" customWidth="1"/>
    <col min="23" max="23" width="7.875" customWidth="1"/>
    <col min="24" max="24" width="11" customWidth="1"/>
    <col min="25" max="25" width="10.375" customWidth="1"/>
    <col min="26" max="26" width="7.875" customWidth="1"/>
  </cols>
  <sheetData>
    <row r="1" spans="1:27" ht="42.75" customHeight="1" x14ac:dyDescent="0.25">
      <c r="A1" s="90" t="s">
        <v>49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30"/>
    </row>
    <row r="2" spans="1:27" ht="32.25" customHeight="1" x14ac:dyDescent="0.25">
      <c r="A2" s="12" t="s">
        <v>81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6" t="s">
        <v>50</v>
      </c>
      <c r="S2" s="96"/>
      <c r="V2" s="87" t="s">
        <v>47</v>
      </c>
      <c r="W2" s="87"/>
      <c r="X2" s="87"/>
      <c r="Y2" s="87"/>
      <c r="Z2" s="41"/>
    </row>
    <row r="3" spans="1:27" ht="27" customHeight="1" x14ac:dyDescent="0.25">
      <c r="A3" s="92" t="s">
        <v>41</v>
      </c>
      <c r="B3" s="92"/>
      <c r="C3" s="92"/>
      <c r="E3" s="92" t="s">
        <v>39</v>
      </c>
      <c r="F3" s="92"/>
      <c r="G3" s="92"/>
      <c r="I3" s="92" t="s">
        <v>36</v>
      </c>
      <c r="J3" s="92"/>
      <c r="K3" s="92"/>
      <c r="N3" s="92" t="s">
        <v>37</v>
      </c>
      <c r="O3" s="92"/>
      <c r="P3" s="92"/>
      <c r="R3" s="92" t="s">
        <v>38</v>
      </c>
      <c r="S3" s="92"/>
      <c r="T3" s="35"/>
      <c r="U3" s="31"/>
      <c r="V3" s="4" t="s">
        <v>44</v>
      </c>
      <c r="W3" s="4"/>
    </row>
    <row r="4" spans="1:27" ht="18" x14ac:dyDescent="0.25">
      <c r="E4" s="95" t="s">
        <v>29</v>
      </c>
      <c r="F4" s="95"/>
      <c r="G4" s="95"/>
      <c r="I4" s="89" t="s">
        <v>23</v>
      </c>
      <c r="J4" s="89"/>
      <c r="K4" s="89"/>
      <c r="N4" s="94" t="s">
        <v>30</v>
      </c>
      <c r="O4" s="94"/>
      <c r="P4" s="94"/>
      <c r="Q4" s="28"/>
      <c r="R4" s="91" t="s">
        <v>51</v>
      </c>
      <c r="S4" s="91" t="s">
        <v>53</v>
      </c>
      <c r="T4" s="35"/>
      <c r="U4" s="31"/>
    </row>
    <row r="5" spans="1:27" ht="21" thickBot="1" x14ac:dyDescent="0.4">
      <c r="B5" s="7" t="s">
        <v>2</v>
      </c>
      <c r="C5" s="7" t="s">
        <v>18</v>
      </c>
      <c r="E5" s="84" t="s">
        <v>2</v>
      </c>
      <c r="F5" s="84" t="s">
        <v>20</v>
      </c>
      <c r="G5" s="84" t="s">
        <v>0</v>
      </c>
      <c r="I5" s="16" t="s">
        <v>2</v>
      </c>
      <c r="J5" s="16" t="s">
        <v>25</v>
      </c>
      <c r="K5" s="16" t="s">
        <v>27</v>
      </c>
      <c r="N5" s="8" t="s">
        <v>24</v>
      </c>
      <c r="O5" s="8" t="s">
        <v>26</v>
      </c>
      <c r="P5" s="8" t="s">
        <v>28</v>
      </c>
      <c r="Q5" s="28"/>
      <c r="R5" s="91"/>
      <c r="S5" s="93"/>
      <c r="T5" s="35"/>
      <c r="V5" s="40" t="s">
        <v>46</v>
      </c>
      <c r="W5" s="38" t="s">
        <v>2</v>
      </c>
      <c r="X5" s="89" t="s">
        <v>45</v>
      </c>
      <c r="Y5" s="89"/>
      <c r="AA5" s="36"/>
    </row>
    <row r="6" spans="1:27" ht="15" x14ac:dyDescent="0.25">
      <c r="A6">
        <v>1</v>
      </c>
      <c r="B6" s="54" t="str">
        <f t="shared" ref="B6:B15" si="0">MID($A$2,A6,1)</f>
        <v>М</v>
      </c>
      <c r="C6" s="55" t="str">
        <f>B6</f>
        <v>М</v>
      </c>
      <c r="E6" s="9" t="str">
        <f>A34</f>
        <v>А</v>
      </c>
      <c r="F6" s="9">
        <f>B34</f>
        <v>3</v>
      </c>
      <c r="G6" s="10">
        <f>F6/$F$12</f>
        <v>0.3</v>
      </c>
      <c r="H6">
        <v>1</v>
      </c>
      <c r="I6" s="20" t="str">
        <f t="shared" ref="I6:I20" si="1">E6</f>
        <v>А</v>
      </c>
      <c r="J6" s="23">
        <v>0</v>
      </c>
      <c r="K6" s="17">
        <f t="shared" ref="K6:K20" si="2">J6+G6</f>
        <v>0.3</v>
      </c>
      <c r="M6" s="120" t="str">
        <f t="shared" ref="M6:M29" si="3">C6</f>
        <v>М</v>
      </c>
      <c r="N6" s="114">
        <f>INDEX($J$6:$K$11,MATCH(M6,$I$6:$I$11,0),1)</f>
        <v>0.3</v>
      </c>
      <c r="O6" s="114">
        <f>INDEX($J$6:$K$11,MATCH(M6,$I$6:$I$11,0),2)</f>
        <v>0.5</v>
      </c>
      <c r="P6" s="114">
        <f>O6-N6</f>
        <v>0.2</v>
      </c>
      <c r="Q6" s="28"/>
      <c r="R6" s="108">
        <f>N6</f>
        <v>0.3</v>
      </c>
      <c r="S6" s="108">
        <f ca="1">RAND()*(O6-N6)+N6</f>
        <v>0.48934309050733388</v>
      </c>
      <c r="U6" s="115">
        <v>1</v>
      </c>
      <c r="V6" s="111">
        <f>R6</f>
        <v>0.3</v>
      </c>
      <c r="W6" s="112" t="str">
        <f>I7</f>
        <v>М</v>
      </c>
      <c r="X6" s="113">
        <v>0.3</v>
      </c>
      <c r="Y6" s="113">
        <v>0.5</v>
      </c>
    </row>
    <row r="7" spans="1:27" ht="15" x14ac:dyDescent="0.25">
      <c r="A7">
        <v>2</v>
      </c>
      <c r="B7" s="56" t="str">
        <f t="shared" si="0"/>
        <v>А</v>
      </c>
      <c r="C7" s="57" t="str">
        <f t="shared" ref="C7:C15" si="4">B7</f>
        <v>А</v>
      </c>
      <c r="E7" s="9" t="str">
        <f t="shared" ref="E7:E15" si="5">A35</f>
        <v>М</v>
      </c>
      <c r="F7" s="9">
        <f t="shared" ref="F7:F11" si="6">B35</f>
        <v>2</v>
      </c>
      <c r="G7" s="10">
        <f t="shared" ref="G7:G11" si="7">F7/$F$12</f>
        <v>0.2</v>
      </c>
      <c r="H7">
        <v>2</v>
      </c>
      <c r="I7" s="21" t="str">
        <f t="shared" si="1"/>
        <v>М</v>
      </c>
      <c r="J7" s="24">
        <f>K6</f>
        <v>0.3</v>
      </c>
      <c r="K7" s="18">
        <f t="shared" si="2"/>
        <v>0.5</v>
      </c>
      <c r="M7" s="120" t="str">
        <f t="shared" si="3"/>
        <v>А</v>
      </c>
      <c r="N7" s="114"/>
      <c r="O7" s="114"/>
      <c r="P7" s="114"/>
      <c r="Q7" s="28"/>
      <c r="R7" s="28"/>
      <c r="U7" s="115"/>
      <c r="V7" s="114">
        <f>(V6-X6)/(Y6-X6)</f>
        <v>0</v>
      </c>
      <c r="W7" s="112" t="str">
        <f>I6</f>
        <v>А</v>
      </c>
      <c r="X7" s="115">
        <v>0</v>
      </c>
      <c r="Y7" s="115">
        <v>0.3</v>
      </c>
    </row>
    <row r="8" spans="1:27" ht="15" x14ac:dyDescent="0.25">
      <c r="A8">
        <v>3</v>
      </c>
      <c r="B8" s="56" t="str">
        <f t="shared" si="0"/>
        <v>Т</v>
      </c>
      <c r="C8" s="57" t="str">
        <f t="shared" si="4"/>
        <v>Т</v>
      </c>
      <c r="E8" s="9" t="str">
        <f t="shared" si="5"/>
        <v>Т</v>
      </c>
      <c r="F8" s="9">
        <f t="shared" si="6"/>
        <v>2</v>
      </c>
      <c r="G8" s="10">
        <f t="shared" si="7"/>
        <v>0.2</v>
      </c>
      <c r="H8">
        <v>3</v>
      </c>
      <c r="I8" s="21" t="str">
        <f t="shared" si="1"/>
        <v>Т</v>
      </c>
      <c r="J8" s="24">
        <f t="shared" ref="J8:J20" si="8">K7</f>
        <v>0.5</v>
      </c>
      <c r="K8" s="18">
        <f t="shared" si="2"/>
        <v>0.7</v>
      </c>
      <c r="M8" s="120" t="str">
        <f t="shared" si="3"/>
        <v>Т</v>
      </c>
      <c r="N8" s="114">
        <f>INDEX($J$6:$K$11,MATCH(M8,$I$6:$I$11,0),1)</f>
        <v>0.5</v>
      </c>
      <c r="O8" s="114">
        <f>INDEX($J$6:$K$11,MATCH(M8,$I$6:$I$11,0),2)</f>
        <v>0.7</v>
      </c>
      <c r="P8" s="114">
        <f t="shared" ref="P7:P30" si="9">O8-N8</f>
        <v>0.19999999999999996</v>
      </c>
      <c r="Q8" s="28"/>
      <c r="R8" s="110">
        <f>N10</f>
        <v>0.64599999999999991</v>
      </c>
      <c r="S8" s="109">
        <f ca="1">RAND()*(O8-N8)+N8</f>
        <v>0.64705320061034188</v>
      </c>
      <c r="U8" s="115">
        <v>1</v>
      </c>
      <c r="V8" s="116">
        <f>R8</f>
        <v>0.64599999999999991</v>
      </c>
      <c r="W8" s="112" t="str">
        <f>I8</f>
        <v>Т</v>
      </c>
      <c r="X8" s="117">
        <v>0.5</v>
      </c>
      <c r="Y8" s="117">
        <v>0.7</v>
      </c>
    </row>
    <row r="9" spans="1:27" ht="15" x14ac:dyDescent="0.25">
      <c r="A9">
        <v>4</v>
      </c>
      <c r="B9" s="56" t="str">
        <f t="shared" si="0"/>
        <v>Е</v>
      </c>
      <c r="C9" s="57" t="str">
        <f t="shared" si="4"/>
        <v>Е</v>
      </c>
      <c r="E9" s="9" t="str">
        <f t="shared" si="5"/>
        <v>Е</v>
      </c>
      <c r="F9" s="9">
        <f t="shared" si="6"/>
        <v>1</v>
      </c>
      <c r="G9" s="10">
        <f t="shared" si="7"/>
        <v>0.1</v>
      </c>
      <c r="H9">
        <v>4</v>
      </c>
      <c r="I9" s="21" t="str">
        <f t="shared" si="1"/>
        <v>Е</v>
      </c>
      <c r="J9" s="24">
        <f t="shared" si="8"/>
        <v>0.7</v>
      </c>
      <c r="K9" s="18">
        <f t="shared" si="2"/>
        <v>0.79999999999999993</v>
      </c>
      <c r="M9" s="120" t="str">
        <f t="shared" si="3"/>
        <v>Е</v>
      </c>
      <c r="N9" s="114">
        <f t="shared" ref="N8:N15" si="10">N8+P8*INDEX($J$6:$K$11,MATCH(M9,$I$6:$I$11,0),1)</f>
        <v>0.6399999999999999</v>
      </c>
      <c r="O9" s="114">
        <f t="shared" ref="O8:O15" si="11">N8+P8*INDEX($J$6:$K$11,MATCH(M9,$I$6:$I$11,0),2)</f>
        <v>0.65999999999999992</v>
      </c>
      <c r="P9" s="114">
        <f t="shared" si="9"/>
        <v>2.0000000000000018E-2</v>
      </c>
      <c r="Q9" s="28"/>
      <c r="R9" s="110"/>
      <c r="S9" s="109"/>
      <c r="T9" s="29"/>
      <c r="U9" s="115">
        <v>2</v>
      </c>
      <c r="V9" s="114">
        <f>(V8-X8)/(Y8-X8)</f>
        <v>0.72999999999999965</v>
      </c>
      <c r="W9" s="112" t="s">
        <v>83</v>
      </c>
      <c r="X9" s="115">
        <v>0.7</v>
      </c>
      <c r="Y9" s="115">
        <v>0.8</v>
      </c>
    </row>
    <row r="10" spans="1:27" ht="15" x14ac:dyDescent="0.25">
      <c r="A10">
        <v>5</v>
      </c>
      <c r="B10" s="56" t="str">
        <f t="shared" si="0"/>
        <v>М</v>
      </c>
      <c r="C10" s="57" t="str">
        <f t="shared" si="4"/>
        <v>М</v>
      </c>
      <c r="E10" s="9" t="str">
        <f t="shared" si="5"/>
        <v>И</v>
      </c>
      <c r="F10" s="9">
        <f t="shared" si="6"/>
        <v>1</v>
      </c>
      <c r="G10" s="10">
        <f t="shared" si="7"/>
        <v>0.1</v>
      </c>
      <c r="H10">
        <v>5</v>
      </c>
      <c r="I10" s="21" t="str">
        <f t="shared" si="1"/>
        <v>И</v>
      </c>
      <c r="J10" s="24">
        <f t="shared" si="8"/>
        <v>0.79999999999999993</v>
      </c>
      <c r="K10" s="18">
        <f t="shared" si="2"/>
        <v>0.89999999999999991</v>
      </c>
      <c r="M10" s="120" t="str">
        <f t="shared" si="3"/>
        <v>М</v>
      </c>
      <c r="N10" s="114">
        <f t="shared" si="10"/>
        <v>0.64599999999999991</v>
      </c>
      <c r="O10" s="114">
        <f t="shared" si="11"/>
        <v>0.64999999999999991</v>
      </c>
      <c r="P10" s="114">
        <f t="shared" si="9"/>
        <v>4.0000000000000036E-3</v>
      </c>
      <c r="Q10" s="28"/>
      <c r="R10" s="110"/>
      <c r="S10" s="109"/>
      <c r="U10" s="115">
        <v>3</v>
      </c>
      <c r="V10" s="114">
        <f t="shared" ref="V10:V15" si="12">(V9-X9)/(Y9-X9)</f>
        <v>0.29999999999999666</v>
      </c>
      <c r="W10" s="112" t="str">
        <f>I7</f>
        <v>М</v>
      </c>
      <c r="X10" s="118">
        <v>0.3</v>
      </c>
      <c r="Y10" s="118">
        <v>0.5</v>
      </c>
    </row>
    <row r="11" spans="1:27" ht="15" x14ac:dyDescent="0.25">
      <c r="A11">
        <v>6</v>
      </c>
      <c r="B11" s="56" t="str">
        <f t="shared" si="0"/>
        <v>А</v>
      </c>
      <c r="C11" s="57" t="str">
        <f t="shared" si="4"/>
        <v>А</v>
      </c>
      <c r="E11" s="9" t="str">
        <f t="shared" si="5"/>
        <v>К</v>
      </c>
      <c r="F11" s="9">
        <f t="shared" si="6"/>
        <v>1</v>
      </c>
      <c r="G11" s="10">
        <f t="shared" si="7"/>
        <v>0.1</v>
      </c>
      <c r="H11">
        <v>6</v>
      </c>
      <c r="I11" s="21" t="str">
        <f t="shared" si="1"/>
        <v>К</v>
      </c>
      <c r="J11" s="24">
        <f t="shared" si="8"/>
        <v>0.89999999999999991</v>
      </c>
      <c r="K11" s="18">
        <f t="shared" si="2"/>
        <v>0.99999999999999989</v>
      </c>
      <c r="M11" s="120" t="str">
        <f t="shared" si="3"/>
        <v>А</v>
      </c>
      <c r="N11" s="114"/>
      <c r="O11" s="114"/>
      <c r="P11" s="114"/>
      <c r="Q11" s="28"/>
      <c r="R11" s="28"/>
      <c r="U11" s="115"/>
      <c r="V11" s="114">
        <f>(V10-X10)/(Y10-X10)</f>
        <v>-1.6653345369377348E-14</v>
      </c>
      <c r="W11" s="112" t="str">
        <f>I6</f>
        <v>А</v>
      </c>
      <c r="X11" s="115">
        <v>0</v>
      </c>
      <c r="Y11" s="115">
        <v>0.3</v>
      </c>
    </row>
    <row r="12" spans="1:27" ht="15" x14ac:dyDescent="0.25">
      <c r="A12">
        <v>7</v>
      </c>
      <c r="B12" s="56" t="str">
        <f t="shared" si="0"/>
        <v>Т</v>
      </c>
      <c r="C12" s="57" t="str">
        <f t="shared" si="4"/>
        <v>Т</v>
      </c>
      <c r="F12" s="7">
        <f>SUM(F6:F11)</f>
        <v>10</v>
      </c>
      <c r="G12" s="7">
        <f>SUM(G6:G11)</f>
        <v>0.99999999999999989</v>
      </c>
      <c r="I12" s="26"/>
      <c r="J12" s="27"/>
      <c r="K12" s="27"/>
      <c r="M12" s="120" t="str">
        <f t="shared" si="3"/>
        <v>Т</v>
      </c>
      <c r="N12" s="114">
        <f>INDEX($J$6:$K$11,MATCH(M12,$I$6:$I$11,0),1)</f>
        <v>0.5</v>
      </c>
      <c r="O12" s="114">
        <f>INDEX($J$6:$K$11,MATCH(M12,$I$6:$I$11,0),2)</f>
        <v>0.7</v>
      </c>
      <c r="P12" s="114">
        <f t="shared" si="9"/>
        <v>0.19999999999999996</v>
      </c>
      <c r="Q12" s="28"/>
      <c r="R12" s="110">
        <f>N14</f>
        <v>0.67799999999999994</v>
      </c>
      <c r="S12" s="109">
        <f ca="1">RAND()*(O12-N12)+N12</f>
        <v>0.5175880894619268</v>
      </c>
      <c r="U12" s="115">
        <v>1</v>
      </c>
      <c r="V12" s="116">
        <f>R12</f>
        <v>0.67799999999999994</v>
      </c>
      <c r="W12" s="112" t="str">
        <f>I8</f>
        <v>Т</v>
      </c>
      <c r="X12" s="117">
        <v>0.5</v>
      </c>
      <c r="Y12" s="117">
        <v>0.7</v>
      </c>
    </row>
    <row r="13" spans="1:27" ht="15" x14ac:dyDescent="0.25">
      <c r="A13">
        <v>8</v>
      </c>
      <c r="B13" s="56" t="str">
        <f t="shared" si="0"/>
        <v>И</v>
      </c>
      <c r="C13" s="57" t="str">
        <f t="shared" si="4"/>
        <v>И</v>
      </c>
      <c r="I13" s="26"/>
      <c r="J13" s="27"/>
      <c r="K13" s="27"/>
      <c r="M13" s="120" t="str">
        <f t="shared" si="3"/>
        <v>И</v>
      </c>
      <c r="N13" s="114">
        <f t="shared" si="10"/>
        <v>0.65999999999999992</v>
      </c>
      <c r="O13" s="114">
        <f t="shared" si="11"/>
        <v>0.67999999999999994</v>
      </c>
      <c r="P13" s="114">
        <f t="shared" si="9"/>
        <v>2.0000000000000018E-2</v>
      </c>
      <c r="Q13" s="28"/>
      <c r="R13" s="110"/>
      <c r="S13" s="109"/>
      <c r="U13" s="115">
        <v>2</v>
      </c>
      <c r="V13" s="114">
        <f t="shared" si="12"/>
        <v>0.8899999999999999</v>
      </c>
      <c r="W13" s="112" t="str">
        <f>I10</f>
        <v>И</v>
      </c>
      <c r="X13" s="119">
        <f>0.8</f>
        <v>0.8</v>
      </c>
      <c r="Y13" s="119">
        <v>0.9</v>
      </c>
    </row>
    <row r="14" spans="1:27" ht="15" x14ac:dyDescent="0.25">
      <c r="A14">
        <v>9</v>
      </c>
      <c r="B14" s="56" t="str">
        <f t="shared" si="0"/>
        <v>К</v>
      </c>
      <c r="C14" s="57" t="str">
        <f t="shared" si="4"/>
        <v>К</v>
      </c>
      <c r="I14" s="26"/>
      <c r="J14" s="27"/>
      <c r="K14" s="27"/>
      <c r="M14" s="120" t="str">
        <f t="shared" si="3"/>
        <v>К</v>
      </c>
      <c r="N14" s="114">
        <f t="shared" si="10"/>
        <v>0.67799999999999994</v>
      </c>
      <c r="O14" s="114">
        <f t="shared" si="11"/>
        <v>0.67999999999999994</v>
      </c>
      <c r="P14" s="114">
        <f t="shared" si="9"/>
        <v>2.0000000000000018E-3</v>
      </c>
      <c r="Q14" s="28"/>
      <c r="R14" s="110"/>
      <c r="S14" s="109"/>
      <c r="U14" s="115">
        <v>3</v>
      </c>
      <c r="V14" s="114">
        <f t="shared" si="12"/>
        <v>0.8999999999999988</v>
      </c>
      <c r="W14" s="112" t="str">
        <f>I11</f>
        <v>К</v>
      </c>
      <c r="X14" s="119">
        <f>0.9</f>
        <v>0.9</v>
      </c>
      <c r="Y14" s="119">
        <v>1</v>
      </c>
    </row>
    <row r="15" spans="1:27" ht="15.75" thickBot="1" x14ac:dyDescent="0.3">
      <c r="A15">
        <v>10</v>
      </c>
      <c r="B15" s="58" t="str">
        <f t="shared" si="0"/>
        <v>А</v>
      </c>
      <c r="C15" s="59" t="str">
        <f t="shared" si="4"/>
        <v>А</v>
      </c>
      <c r="I15" s="26"/>
      <c r="J15" s="27"/>
      <c r="K15" s="27"/>
      <c r="M15" s="120" t="str">
        <f>C15</f>
        <v>А</v>
      </c>
      <c r="N15" s="114"/>
      <c r="O15" s="114"/>
      <c r="P15" s="114"/>
      <c r="Q15" s="28"/>
      <c r="R15" s="28"/>
      <c r="T15" s="29"/>
      <c r="U15" s="115"/>
      <c r="V15" s="114">
        <f t="shared" si="12"/>
        <v>-1.2212453270876725E-14</v>
      </c>
      <c r="W15" s="112" t="str">
        <f>I6</f>
        <v>А</v>
      </c>
      <c r="X15" s="115">
        <v>0</v>
      </c>
      <c r="Y15" s="115">
        <v>0.3</v>
      </c>
    </row>
    <row r="16" spans="1:27" ht="15" x14ac:dyDescent="0.25">
      <c r="I16" s="26"/>
      <c r="J16" s="27"/>
      <c r="K16" s="27"/>
      <c r="M16" s="4"/>
      <c r="N16" s="66"/>
      <c r="O16" s="28"/>
      <c r="P16" s="28"/>
      <c r="Q16" s="28"/>
      <c r="R16" s="28"/>
      <c r="V16" s="49"/>
      <c r="W16" s="50"/>
      <c r="X16" s="49"/>
      <c r="Y16" s="49"/>
    </row>
    <row r="17" spans="1:25" ht="15" x14ac:dyDescent="0.25">
      <c r="I17" s="26"/>
      <c r="J17" s="27"/>
      <c r="K17" s="27"/>
      <c r="M17" s="4"/>
      <c r="N17" s="66"/>
      <c r="O17" s="28"/>
      <c r="P17" s="28"/>
      <c r="Q17" s="28"/>
      <c r="R17" s="28"/>
      <c r="V17" s="86" t="s">
        <v>48</v>
      </c>
      <c r="W17" s="86"/>
      <c r="X17" s="86"/>
      <c r="Y17" s="86"/>
    </row>
    <row r="18" spans="1:25" ht="15" x14ac:dyDescent="0.25">
      <c r="I18" s="26"/>
      <c r="J18" s="27"/>
      <c r="K18" s="27"/>
      <c r="M18" s="4"/>
      <c r="N18" s="66"/>
      <c r="O18" s="28"/>
      <c r="P18" s="28"/>
      <c r="Q18" s="28"/>
      <c r="R18" s="28"/>
      <c r="V18" s="49"/>
      <c r="W18" s="50"/>
      <c r="X18" s="49"/>
      <c r="Y18" s="49"/>
    </row>
    <row r="19" spans="1:25" ht="15" x14ac:dyDescent="0.25">
      <c r="I19" s="26"/>
      <c r="J19" s="27"/>
      <c r="K19" s="27"/>
      <c r="M19" s="4"/>
      <c r="N19" s="66"/>
      <c r="O19" s="28"/>
      <c r="P19" s="28"/>
      <c r="Q19" s="28"/>
      <c r="R19" s="28"/>
      <c r="V19" s="49"/>
      <c r="W19" s="50"/>
      <c r="X19" s="49"/>
      <c r="Y19" s="49"/>
    </row>
    <row r="20" spans="1:25" ht="15" x14ac:dyDescent="0.25">
      <c r="I20" s="26"/>
      <c r="J20" s="27"/>
      <c r="K20" s="27"/>
      <c r="M20" s="4"/>
      <c r="N20" s="66"/>
      <c r="O20" s="28"/>
      <c r="P20" s="28"/>
      <c r="Q20" s="28"/>
      <c r="R20" s="28"/>
      <c r="V20" s="49"/>
      <c r="W20" s="50"/>
      <c r="X20" s="49"/>
      <c r="Y20" s="49"/>
    </row>
    <row r="21" spans="1:25" ht="15" x14ac:dyDescent="0.25">
      <c r="I21" s="26"/>
      <c r="J21" s="27"/>
      <c r="K21" s="27"/>
      <c r="M21" s="4"/>
      <c r="N21" s="66"/>
      <c r="O21" s="28"/>
      <c r="P21" s="28"/>
      <c r="Q21" s="28"/>
      <c r="R21" s="28"/>
      <c r="T21" s="29"/>
      <c r="V21" s="49"/>
      <c r="W21" s="50"/>
      <c r="X21" s="49"/>
      <c r="Y21" s="49"/>
    </row>
    <row r="22" spans="1:25" ht="15" x14ac:dyDescent="0.25">
      <c r="M22" s="4"/>
      <c r="N22" s="66"/>
      <c r="O22" s="28"/>
      <c r="P22" s="28"/>
      <c r="Q22" s="28"/>
      <c r="R22" s="28"/>
      <c r="V22" s="49"/>
      <c r="W22" s="50"/>
      <c r="X22" s="49"/>
      <c r="Y22" s="49"/>
    </row>
    <row r="23" spans="1:25" ht="15" x14ac:dyDescent="0.25">
      <c r="E23" s="32" t="s">
        <v>42</v>
      </c>
      <c r="F23" s="3"/>
      <c r="G23" s="3"/>
      <c r="H23" s="3"/>
      <c r="M23" s="15"/>
      <c r="N23" s="66"/>
      <c r="O23" s="28"/>
      <c r="P23" s="28"/>
      <c r="Q23" s="28"/>
      <c r="R23" s="28"/>
      <c r="V23" s="49"/>
      <c r="W23" s="50"/>
      <c r="X23" s="49"/>
      <c r="Y23" s="49"/>
    </row>
    <row r="24" spans="1:25" ht="15" x14ac:dyDescent="0.25">
      <c r="E24" s="33" t="s">
        <v>40</v>
      </c>
      <c r="F24" s="3"/>
      <c r="G24" s="3"/>
      <c r="H24" s="3"/>
      <c r="M24" s="15"/>
      <c r="N24" s="66"/>
      <c r="O24" s="28"/>
      <c r="P24" s="28"/>
      <c r="Q24" s="28"/>
      <c r="R24" s="28"/>
      <c r="V24" s="49"/>
      <c r="W24" s="50"/>
      <c r="X24" s="49"/>
      <c r="Y24" s="49"/>
    </row>
    <row r="25" spans="1:25" ht="15" x14ac:dyDescent="0.25">
      <c r="E25" s="34" t="s">
        <v>31</v>
      </c>
      <c r="F25" s="3"/>
      <c r="G25" s="3"/>
      <c r="H25" s="3"/>
      <c r="M25" s="15"/>
      <c r="N25" s="66"/>
      <c r="O25" s="28"/>
      <c r="P25" s="28"/>
      <c r="Q25" s="28"/>
      <c r="R25" s="28"/>
      <c r="V25" s="49"/>
      <c r="W25" s="50"/>
      <c r="X25" s="49"/>
      <c r="Y25" s="49"/>
    </row>
    <row r="26" spans="1:25" ht="15" x14ac:dyDescent="0.25">
      <c r="E26" s="34" t="s">
        <v>32</v>
      </c>
      <c r="G26" s="5"/>
      <c r="H26" s="5"/>
      <c r="M26" s="15"/>
      <c r="N26" s="66"/>
      <c r="O26" s="28"/>
      <c r="P26" s="28"/>
      <c r="Q26" s="28"/>
      <c r="R26" s="28"/>
      <c r="V26" s="49"/>
      <c r="W26" s="50"/>
      <c r="X26" s="49"/>
      <c r="Y26" s="49"/>
    </row>
    <row r="27" spans="1:25" ht="15" x14ac:dyDescent="0.25">
      <c r="E27" s="34" t="s">
        <v>33</v>
      </c>
      <c r="G27" s="5"/>
      <c r="H27" s="5"/>
      <c r="M27" s="15"/>
      <c r="N27" s="66"/>
      <c r="O27" s="28"/>
      <c r="P27" s="28"/>
      <c r="Q27" s="28"/>
      <c r="R27" s="28"/>
      <c r="V27" s="49"/>
      <c r="W27" s="50"/>
      <c r="X27" s="49"/>
      <c r="Y27" s="49"/>
    </row>
    <row r="28" spans="1:25" ht="15" x14ac:dyDescent="0.25">
      <c r="E28" s="34" t="s">
        <v>34</v>
      </c>
      <c r="G28" s="5"/>
      <c r="H28" s="5"/>
      <c r="M28" s="15"/>
      <c r="N28" s="66"/>
      <c r="O28" s="28"/>
      <c r="P28" s="28"/>
      <c r="Q28" s="28"/>
      <c r="R28" s="28"/>
      <c r="V28" s="49"/>
      <c r="W28" s="50"/>
      <c r="X28" s="49"/>
      <c r="Y28" s="49"/>
    </row>
    <row r="29" spans="1:25" ht="15" x14ac:dyDescent="0.25">
      <c r="E29" s="34" t="s">
        <v>35</v>
      </c>
      <c r="G29" s="5"/>
      <c r="H29" s="5"/>
      <c r="M29" s="15"/>
      <c r="N29" s="66"/>
      <c r="O29" s="28"/>
      <c r="P29" s="28"/>
      <c r="Q29" s="28"/>
      <c r="R29" s="28"/>
      <c r="V29" s="49"/>
      <c r="W29" s="50"/>
      <c r="X29" s="49"/>
      <c r="Y29" s="49"/>
    </row>
    <row r="30" spans="1:25" ht="15" x14ac:dyDescent="0.25">
      <c r="E30" s="34" t="s">
        <v>43</v>
      </c>
      <c r="G30" s="5"/>
      <c r="H30" s="5"/>
      <c r="M30" s="15"/>
      <c r="N30" s="66"/>
      <c r="O30" s="28"/>
      <c r="P30" s="28"/>
      <c r="Q30" s="28"/>
      <c r="R30" s="28"/>
      <c r="T30" s="29"/>
      <c r="V30" s="49"/>
      <c r="W30" s="50"/>
      <c r="X30" s="49"/>
      <c r="Y30" s="49"/>
    </row>
    <row r="32" spans="1:25" x14ac:dyDescent="0.2">
      <c r="A32" s="60" t="s">
        <v>52</v>
      </c>
    </row>
    <row r="33" spans="1:25" ht="15" x14ac:dyDescent="0.2">
      <c r="A33" s="60" t="s">
        <v>3</v>
      </c>
      <c r="B33" s="60" t="s">
        <v>19</v>
      </c>
      <c r="V33" s="85"/>
      <c r="W33" s="85"/>
      <c r="X33" s="85"/>
      <c r="Y33" s="85"/>
    </row>
    <row r="34" spans="1:25" x14ac:dyDescent="0.2">
      <c r="A34" t="s">
        <v>5</v>
      </c>
      <c r="B34" s="2">
        <f>COUNTIF($C$6:$C$15,A34)</f>
        <v>3</v>
      </c>
    </row>
    <row r="35" spans="1:25" x14ac:dyDescent="0.2">
      <c r="A35" t="s">
        <v>9</v>
      </c>
      <c r="B35" s="2">
        <f>COUNTIF($C$6:$C$15,A35)</f>
        <v>2</v>
      </c>
    </row>
    <row r="36" spans="1:25" x14ac:dyDescent="0.2">
      <c r="A36" t="s">
        <v>11</v>
      </c>
      <c r="B36" s="2">
        <f>COUNTIF($C$6:$C$15,A36)</f>
        <v>2</v>
      </c>
    </row>
    <row r="37" spans="1:25" x14ac:dyDescent="0.2">
      <c r="A37" t="s">
        <v>7</v>
      </c>
      <c r="B37" s="2">
        <f>COUNTIF($C$6:$C$15,A37)</f>
        <v>1</v>
      </c>
    </row>
    <row r="38" spans="1:25" x14ac:dyDescent="0.2">
      <c r="A38" t="s">
        <v>82</v>
      </c>
      <c r="B38" s="2">
        <f>COUNTIF($C$6:$C$15,A38)</f>
        <v>1</v>
      </c>
    </row>
    <row r="39" spans="1:25" x14ac:dyDescent="0.2">
      <c r="A39" t="s">
        <v>55</v>
      </c>
      <c r="B39" s="2">
        <f>COUNTIF($C$6:$C$15,A39)</f>
        <v>1</v>
      </c>
    </row>
  </sheetData>
  <sortState ref="A34:B39">
    <sortCondition descending="1" ref="B34"/>
  </sortState>
  <mergeCells count="19">
    <mergeCell ref="V17:Y17"/>
    <mergeCell ref="S12:S14"/>
    <mergeCell ref="R12:R14"/>
    <mergeCell ref="S8:S10"/>
    <mergeCell ref="R8:R10"/>
    <mergeCell ref="E4:G4"/>
    <mergeCell ref="I4:K4"/>
    <mergeCell ref="N4:P4"/>
    <mergeCell ref="R4:R5"/>
    <mergeCell ref="S4:S5"/>
    <mergeCell ref="X5:Y5"/>
    <mergeCell ref="A1:P1"/>
    <mergeCell ref="R2:S2"/>
    <mergeCell ref="V2:Y2"/>
    <mergeCell ref="A3:C3"/>
    <mergeCell ref="E3:G3"/>
    <mergeCell ref="I3:K3"/>
    <mergeCell ref="N3:P3"/>
    <mergeCell ref="R3:S3"/>
  </mergeCells>
  <pageMargins left="0.7" right="0.7" top="0.75" bottom="0.75" header="0.3" footer="0.3"/>
  <pageSetup paperSize="9" orientation="portrait" r:id="rId1"/>
  <ignoredErrors>
    <ignoredError sqref="V7 V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D374-E94A-48B5-8F1F-A6AC4AA8D24E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436B-97AF-412A-A932-60EE24C51B79}">
  <dimension ref="A1:T86"/>
  <sheetViews>
    <sheetView tabSelected="1" topLeftCell="J1" workbookViewId="0">
      <selection activeCell="D77" sqref="D77"/>
    </sheetView>
  </sheetViews>
  <sheetFormatPr defaultRowHeight="18" x14ac:dyDescent="0.25"/>
  <cols>
    <col min="1" max="1" width="21.125" style="72" customWidth="1"/>
    <col min="2" max="2" width="19.5" style="72" customWidth="1"/>
    <col min="3" max="3" width="25.375" style="72" customWidth="1"/>
    <col min="4" max="4" width="23" style="72" customWidth="1"/>
    <col min="5" max="5" width="22" style="72" bestFit="1" customWidth="1"/>
    <col min="6" max="6" width="10.625" style="72" bestFit="1" customWidth="1"/>
    <col min="7" max="7" width="16.75" style="72" bestFit="1" customWidth="1"/>
    <col min="8" max="8" width="8.125" style="72" bestFit="1" customWidth="1"/>
    <col min="9" max="18" width="9" style="72"/>
    <col min="19" max="19" width="19.75" style="72" bestFit="1" customWidth="1"/>
    <col min="20" max="20" width="23.875" style="72" bestFit="1" customWidth="1"/>
    <col min="21" max="16384" width="9" style="72"/>
  </cols>
  <sheetData>
    <row r="1" spans="1:20" x14ac:dyDescent="0.25">
      <c r="A1" s="72" t="s">
        <v>54</v>
      </c>
    </row>
    <row r="2" spans="1:20" x14ac:dyDescent="0.25">
      <c r="S2" s="96" t="s">
        <v>50</v>
      </c>
      <c r="T2" s="96"/>
    </row>
    <row r="3" spans="1:20" ht="18" customHeight="1" x14ac:dyDescent="0.25">
      <c r="A3" s="97" t="s">
        <v>41</v>
      </c>
      <c r="B3" s="97"/>
      <c r="C3" s="97"/>
      <c r="E3" s="97" t="s">
        <v>39</v>
      </c>
      <c r="F3" s="97"/>
      <c r="G3" s="97"/>
      <c r="H3" s="73"/>
      <c r="J3" s="97" t="s">
        <v>36</v>
      </c>
      <c r="K3" s="97"/>
      <c r="L3" s="97"/>
      <c r="M3" s="73"/>
      <c r="O3" s="97" t="s">
        <v>37</v>
      </c>
      <c r="P3" s="97"/>
      <c r="Q3" s="97"/>
      <c r="S3" s="92" t="s">
        <v>38</v>
      </c>
      <c r="T3" s="92"/>
    </row>
    <row r="4" spans="1:20" ht="18" customHeight="1" x14ac:dyDescent="0.25">
      <c r="B4" s="74"/>
      <c r="C4" s="74"/>
      <c r="E4" s="99" t="s">
        <v>29</v>
      </c>
      <c r="F4" s="100"/>
      <c r="G4" s="101"/>
      <c r="H4" s="75"/>
      <c r="J4" s="102" t="s">
        <v>23</v>
      </c>
      <c r="K4" s="107"/>
      <c r="L4" s="103"/>
      <c r="M4" s="75"/>
      <c r="O4" s="98" t="s">
        <v>30</v>
      </c>
      <c r="P4" s="98"/>
      <c r="Q4" s="98"/>
      <c r="S4" s="91" t="s">
        <v>51</v>
      </c>
      <c r="T4" s="91" t="s">
        <v>53</v>
      </c>
    </row>
    <row r="5" spans="1:20" ht="18" customHeight="1" x14ac:dyDescent="0.25">
      <c r="B5" s="76" t="s">
        <v>2</v>
      </c>
      <c r="C5" s="76" t="s">
        <v>18</v>
      </c>
      <c r="E5" s="76" t="s">
        <v>2</v>
      </c>
      <c r="F5" s="76" t="s">
        <v>20</v>
      </c>
      <c r="G5" s="76" t="s">
        <v>0</v>
      </c>
      <c r="H5" s="75"/>
      <c r="J5" s="77" t="s">
        <v>2</v>
      </c>
      <c r="K5" s="77" t="s">
        <v>25</v>
      </c>
      <c r="L5" s="77" t="s">
        <v>27</v>
      </c>
      <c r="M5" s="75"/>
      <c r="O5" s="77" t="s">
        <v>24</v>
      </c>
      <c r="P5" s="77" t="s">
        <v>26</v>
      </c>
      <c r="Q5" s="77" t="s">
        <v>28</v>
      </c>
      <c r="S5" s="91"/>
      <c r="T5" s="93"/>
    </row>
    <row r="6" spans="1:20" x14ac:dyDescent="0.25">
      <c r="A6" s="72">
        <v>1</v>
      </c>
      <c r="B6" s="78" t="str">
        <f>MID($A$1,A6,1)</f>
        <v>К</v>
      </c>
      <c r="C6" s="78" t="str">
        <f>B6</f>
        <v>К</v>
      </c>
      <c r="E6" s="79" t="s">
        <v>10</v>
      </c>
      <c r="F6" s="79">
        <v>3</v>
      </c>
      <c r="G6" s="79">
        <f>F6/$F$12</f>
        <v>0.3</v>
      </c>
      <c r="H6" s="75"/>
      <c r="I6" s="72">
        <v>1</v>
      </c>
      <c r="J6" s="79" t="s">
        <v>10</v>
      </c>
      <c r="K6" s="79">
        <v>0</v>
      </c>
      <c r="L6" s="79">
        <f>K6+G6</f>
        <v>0.3</v>
      </c>
      <c r="M6" s="75"/>
      <c r="N6" s="78" t="s">
        <v>55</v>
      </c>
      <c r="O6" s="79">
        <f>INDEX($K$6:$L$11,MATCH(N6,$J$6:$J$11,0),1)</f>
        <v>0.3</v>
      </c>
      <c r="P6" s="79">
        <f>INDEX($K$6:$L$11,MATCH(N6,$J$6:$J$11,0),2)</f>
        <v>0.5</v>
      </c>
      <c r="Q6" s="79">
        <f>P6-O6</f>
        <v>0.2</v>
      </c>
      <c r="S6" s="108">
        <f>O6</f>
        <v>0.3</v>
      </c>
      <c r="T6" s="108">
        <f ca="1">RAND()*(P6-O6)+O6</f>
        <v>0.35337541047198429</v>
      </c>
    </row>
    <row r="7" spans="1:20" x14ac:dyDescent="0.25">
      <c r="A7" s="72">
        <v>2</v>
      </c>
      <c r="B7" s="78" t="str">
        <f t="shared" ref="B7:B16" si="0">MID($A$1,A7,1)</f>
        <v>О</v>
      </c>
      <c r="C7" s="78" t="str">
        <f t="shared" ref="C7:C16" si="1">B7</f>
        <v>О</v>
      </c>
      <c r="E7" s="79" t="s">
        <v>55</v>
      </c>
      <c r="F7" s="79">
        <v>2</v>
      </c>
      <c r="G7" s="79">
        <f t="shared" ref="G7:G11" si="2">F7/$F$12</f>
        <v>0.2</v>
      </c>
      <c r="H7" s="75"/>
      <c r="I7" s="72">
        <v>2</v>
      </c>
      <c r="J7" s="79" t="s">
        <v>55</v>
      </c>
      <c r="K7" s="79">
        <f>L6</f>
        <v>0.3</v>
      </c>
      <c r="L7" s="79">
        <f t="shared" ref="L7:L11" si="3">K7+G7</f>
        <v>0.5</v>
      </c>
      <c r="M7" s="75"/>
      <c r="N7" s="78" t="s">
        <v>10</v>
      </c>
      <c r="O7" s="79"/>
      <c r="P7" s="79"/>
      <c r="Q7" s="79"/>
      <c r="S7" s="121"/>
      <c r="T7" s="121"/>
    </row>
    <row r="8" spans="1:20" x14ac:dyDescent="0.25">
      <c r="A8" s="72">
        <v>3</v>
      </c>
      <c r="B8" s="78" t="str">
        <f t="shared" si="0"/>
        <v>В</v>
      </c>
      <c r="C8" s="78" t="str">
        <f t="shared" si="1"/>
        <v>В</v>
      </c>
      <c r="E8" s="79" t="s">
        <v>56</v>
      </c>
      <c r="F8" s="79">
        <v>2</v>
      </c>
      <c r="G8" s="79">
        <f t="shared" si="2"/>
        <v>0.2</v>
      </c>
      <c r="H8" s="75"/>
      <c r="I8" s="72">
        <v>3</v>
      </c>
      <c r="J8" s="79" t="s">
        <v>56</v>
      </c>
      <c r="K8" s="79">
        <f t="shared" ref="K8:K11" si="4">L7</f>
        <v>0.5</v>
      </c>
      <c r="L8" s="79">
        <f t="shared" si="3"/>
        <v>0.7</v>
      </c>
      <c r="M8" s="75"/>
      <c r="N8" s="78" t="s">
        <v>56</v>
      </c>
      <c r="O8" s="79">
        <f>INDEX($K$6:$L$11,MATCH(N8,$J$6:$J$11,0),1)</f>
        <v>0.5</v>
      </c>
      <c r="P8" s="79">
        <f>INDEX($K$6:$L$11,MATCH(N8,$J$6:$J$11,0),2)</f>
        <v>0.7</v>
      </c>
      <c r="Q8" s="79">
        <f t="shared" ref="Q8:Q12" si="5">P8-O8</f>
        <v>0.19999999999999996</v>
      </c>
      <c r="S8" s="109">
        <f>O10</f>
        <v>0.64599999999999991</v>
      </c>
      <c r="T8" s="109">
        <f ca="1">RAND()*(P10-O10)+O10</f>
        <v>0.64939948514150281</v>
      </c>
    </row>
    <row r="9" spans="1:20" x14ac:dyDescent="0.25">
      <c r="A9" s="72">
        <v>4</v>
      </c>
      <c r="B9" s="78" t="str">
        <f t="shared" si="0"/>
        <v>.</v>
      </c>
      <c r="C9" s="78" t="str">
        <f t="shared" si="1"/>
        <v>.</v>
      </c>
      <c r="E9" s="79" t="s">
        <v>57</v>
      </c>
      <c r="F9" s="79">
        <v>1</v>
      </c>
      <c r="G9" s="79">
        <f t="shared" si="2"/>
        <v>0.1</v>
      </c>
      <c r="H9" s="71"/>
      <c r="I9" s="72">
        <v>4</v>
      </c>
      <c r="J9" s="79" t="s">
        <v>57</v>
      </c>
      <c r="K9" s="79">
        <f t="shared" si="4"/>
        <v>0.7</v>
      </c>
      <c r="L9" s="79">
        <f t="shared" si="3"/>
        <v>0.79999999999999993</v>
      </c>
      <c r="M9" s="75"/>
      <c r="N9" s="78" t="s">
        <v>57</v>
      </c>
      <c r="O9" s="79">
        <f t="shared" ref="O9" si="6">O8+Q8*INDEX($K$6:$L$11,MATCH(N9,$J$6:$J$11,0),1)</f>
        <v>0.6399999999999999</v>
      </c>
      <c r="P9" s="79">
        <f t="shared" ref="P9" si="7">O8+Q8*INDEX($K$6:$L$11,MATCH(N9,$J$6:$J$11,0),2)</f>
        <v>0.65999999999999992</v>
      </c>
      <c r="Q9" s="79">
        <f t="shared" si="5"/>
        <v>2.0000000000000018E-2</v>
      </c>
      <c r="S9" s="109"/>
      <c r="T9" s="109"/>
    </row>
    <row r="10" spans="1:20" x14ac:dyDescent="0.25">
      <c r="A10" s="72">
        <v>5</v>
      </c>
      <c r="B10" s="78" t="str">
        <f t="shared" si="0"/>
        <v>К</v>
      </c>
      <c r="C10" s="78" t="str">
        <f t="shared" si="1"/>
        <v>К</v>
      </c>
      <c r="E10" s="79" t="s">
        <v>58</v>
      </c>
      <c r="F10" s="79">
        <v>1</v>
      </c>
      <c r="G10" s="79">
        <f t="shared" si="2"/>
        <v>0.1</v>
      </c>
      <c r="I10" s="72">
        <v>5</v>
      </c>
      <c r="J10" s="79" t="s">
        <v>58</v>
      </c>
      <c r="K10" s="79">
        <f t="shared" si="4"/>
        <v>0.79999999999999993</v>
      </c>
      <c r="L10" s="79">
        <f t="shared" si="3"/>
        <v>0.89999999999999991</v>
      </c>
      <c r="M10" s="75"/>
      <c r="N10" s="78" t="s">
        <v>55</v>
      </c>
      <c r="O10" s="79">
        <f t="shared" ref="O10" si="8">O9+Q9*INDEX($K$6:$L$11,MATCH(N10,$J$6:$J$11,0),1)</f>
        <v>0.64599999999999991</v>
      </c>
      <c r="P10" s="79">
        <f t="shared" ref="P10" si="9">O9+Q9*INDEX($K$6:$L$11,MATCH(N10,$J$6:$J$11,0),2)</f>
        <v>0.64999999999999991</v>
      </c>
      <c r="Q10" s="79">
        <f t="shared" si="5"/>
        <v>4.0000000000000036E-3</v>
      </c>
      <c r="S10" s="109"/>
      <c r="T10" s="109"/>
    </row>
    <row r="11" spans="1:20" x14ac:dyDescent="0.25">
      <c r="A11" s="72">
        <v>6</v>
      </c>
      <c r="B11" s="78" t="str">
        <f t="shared" si="0"/>
        <v>О</v>
      </c>
      <c r="C11" s="78" t="str">
        <f t="shared" si="1"/>
        <v>О</v>
      </c>
      <c r="E11" s="79" t="s">
        <v>5</v>
      </c>
      <c r="F11" s="79">
        <v>1</v>
      </c>
      <c r="G11" s="79">
        <f t="shared" si="2"/>
        <v>0.1</v>
      </c>
      <c r="I11" s="72">
        <v>6</v>
      </c>
      <c r="J11" s="79" t="s">
        <v>5</v>
      </c>
      <c r="K11" s="79">
        <f t="shared" si="4"/>
        <v>0.89999999999999991</v>
      </c>
      <c r="L11" s="79">
        <f t="shared" si="3"/>
        <v>0.99999999999999989</v>
      </c>
      <c r="M11" s="75"/>
      <c r="N11" s="78" t="s">
        <v>10</v>
      </c>
      <c r="O11" s="79"/>
      <c r="P11" s="79"/>
      <c r="Q11" s="79"/>
      <c r="S11" s="121"/>
      <c r="T11" s="121"/>
    </row>
    <row r="12" spans="1:20" x14ac:dyDescent="0.25">
      <c r="A12" s="72">
        <v>7</v>
      </c>
      <c r="B12" s="78" t="str">
        <f t="shared" si="0"/>
        <v>Р</v>
      </c>
      <c r="C12" s="78" t="str">
        <f t="shared" si="1"/>
        <v>Р</v>
      </c>
      <c r="E12" s="70" t="s">
        <v>59</v>
      </c>
      <c r="F12" s="70">
        <f>SUM(F6:F11)</f>
        <v>10</v>
      </c>
      <c r="G12" s="70">
        <f>SUM(G6:G11)</f>
        <v>0.99999999999999989</v>
      </c>
      <c r="N12" s="78" t="s">
        <v>58</v>
      </c>
      <c r="O12" s="79">
        <f>INDEX($K$6:$L$11,MATCH(N12,$J$6:$J$11,0),1)</f>
        <v>0.79999999999999993</v>
      </c>
      <c r="P12" s="79">
        <f>INDEX($K$6:$L$11,MATCH(N12,$J$6:$J$11,0),2)</f>
        <v>0.89999999999999991</v>
      </c>
      <c r="Q12" s="79">
        <f t="shared" si="5"/>
        <v>9.9999999999999978E-2</v>
      </c>
      <c r="S12" s="108">
        <f>O12</f>
        <v>0.79999999999999993</v>
      </c>
      <c r="T12" s="108">
        <f ca="1">RAND()*(P12-O12)+O12</f>
        <v>0.8405952356456603</v>
      </c>
    </row>
    <row r="13" spans="1:20" x14ac:dyDescent="0.25">
      <c r="A13" s="72">
        <v>8</v>
      </c>
      <c r="B13" s="78" t="str">
        <f t="shared" si="0"/>
        <v>О</v>
      </c>
      <c r="C13" s="78" t="str">
        <f t="shared" si="1"/>
        <v>О</v>
      </c>
      <c r="N13" s="78" t="s">
        <v>10</v>
      </c>
      <c r="O13" s="79"/>
      <c r="P13" s="79"/>
      <c r="Q13" s="79"/>
      <c r="S13" s="121"/>
      <c r="T13" s="121"/>
    </row>
    <row r="14" spans="1:20" x14ac:dyDescent="0.25">
      <c r="A14" s="72">
        <v>9</v>
      </c>
      <c r="B14" s="78" t="str">
        <f t="shared" si="0"/>
        <v>В</v>
      </c>
      <c r="C14" s="78" t="str">
        <f t="shared" si="1"/>
        <v>В</v>
      </c>
      <c r="N14" s="78" t="s">
        <v>56</v>
      </c>
      <c r="O14" s="79">
        <f>INDEX($K$6:$L$11,MATCH(N14,$J$6:$J$11,0),1)</f>
        <v>0.5</v>
      </c>
      <c r="P14" s="79">
        <f>INDEX($K$6:$L$11,MATCH(N14,$J$6:$J$11,0),2)</f>
        <v>0.7</v>
      </c>
      <c r="Q14" s="79">
        <f>P14-O14</f>
        <v>0.19999999999999996</v>
      </c>
      <c r="S14" s="109">
        <f>O15</f>
        <v>0.67999999999999994</v>
      </c>
      <c r="T14" s="109">
        <f ca="1">RAND()*(P15-O15)+O15</f>
        <v>0.68547784982690774</v>
      </c>
    </row>
    <row r="15" spans="1:20" x14ac:dyDescent="0.25">
      <c r="B15" s="78"/>
      <c r="C15" s="78"/>
      <c r="N15" s="78" t="s">
        <v>5</v>
      </c>
      <c r="O15" s="79">
        <f>O14+Q14*INDEX($K$6:$L$11,MATCH(N15,$J$6:$J$11,0),1)</f>
        <v>0.67999999999999994</v>
      </c>
      <c r="P15" s="79">
        <f>O14+Q14*INDEX($K$6:$L$11,MATCH(N15,$J$6:$J$11,0),2)</f>
        <v>0.7</v>
      </c>
      <c r="Q15" s="79">
        <f>P15-O15</f>
        <v>2.0000000000000018E-2</v>
      </c>
      <c r="S15" s="109"/>
      <c r="T15" s="109"/>
    </row>
    <row r="16" spans="1:20" x14ac:dyDescent="0.25">
      <c r="A16" s="72">
        <v>10</v>
      </c>
      <c r="B16" s="78" t="str">
        <f t="shared" si="0"/>
        <v>А</v>
      </c>
      <c r="C16" s="78" t="str">
        <f t="shared" si="1"/>
        <v>А</v>
      </c>
    </row>
    <row r="19" spans="1:4" x14ac:dyDescent="0.25">
      <c r="A19" s="79" t="s">
        <v>78</v>
      </c>
      <c r="B19" s="79"/>
    </row>
    <row r="20" spans="1:4" x14ac:dyDescent="0.25">
      <c r="A20" s="79" t="s">
        <v>10</v>
      </c>
      <c r="B20" s="79">
        <v>3</v>
      </c>
    </row>
    <row r="21" spans="1:4" x14ac:dyDescent="0.25">
      <c r="A21" s="79" t="s">
        <v>55</v>
      </c>
      <c r="B21" s="79">
        <v>2</v>
      </c>
    </row>
    <row r="22" spans="1:4" x14ac:dyDescent="0.25">
      <c r="A22" s="79" t="s">
        <v>56</v>
      </c>
      <c r="B22" s="79">
        <v>2</v>
      </c>
    </row>
    <row r="23" spans="1:4" x14ac:dyDescent="0.25">
      <c r="A23" s="79" t="s">
        <v>57</v>
      </c>
      <c r="B23" s="79">
        <v>1</v>
      </c>
    </row>
    <row r="24" spans="1:4" x14ac:dyDescent="0.25">
      <c r="A24" s="79" t="s">
        <v>58</v>
      </c>
      <c r="B24" s="79">
        <v>1</v>
      </c>
    </row>
    <row r="25" spans="1:4" x14ac:dyDescent="0.25">
      <c r="A25" s="79" t="s">
        <v>5</v>
      </c>
      <c r="B25" s="79">
        <v>1</v>
      </c>
    </row>
    <row r="26" spans="1:4" x14ac:dyDescent="0.25">
      <c r="A26" s="79" t="s">
        <v>59</v>
      </c>
      <c r="B26" s="79">
        <f>SUM(B20:B25)</f>
        <v>10</v>
      </c>
    </row>
    <row r="29" spans="1:4" x14ac:dyDescent="0.25">
      <c r="A29" s="72" t="s">
        <v>71</v>
      </c>
    </row>
    <row r="30" spans="1:4" x14ac:dyDescent="0.25">
      <c r="A30" s="72" t="s">
        <v>70</v>
      </c>
    </row>
    <row r="31" spans="1:4" x14ac:dyDescent="0.25">
      <c r="A31" s="76" t="s">
        <v>2</v>
      </c>
      <c r="B31" s="76" t="s">
        <v>20</v>
      </c>
      <c r="C31" s="76" t="s">
        <v>0</v>
      </c>
      <c r="D31" s="76" t="s">
        <v>72</v>
      </c>
    </row>
    <row r="32" spans="1:4" x14ac:dyDescent="0.25">
      <c r="A32" s="80" t="s">
        <v>10</v>
      </c>
      <c r="B32" s="80">
        <v>3</v>
      </c>
      <c r="C32" s="80">
        <f>B32/$F$12</f>
        <v>0.3</v>
      </c>
      <c r="D32" s="80" t="str">
        <f t="shared" ref="D32:D37" si="10">CONCATENATE("[",K6,"; ",L6,")")</f>
        <v>[0; 0,3)</v>
      </c>
    </row>
    <row r="33" spans="1:4" x14ac:dyDescent="0.25">
      <c r="A33" s="80" t="s">
        <v>55</v>
      </c>
      <c r="B33" s="80">
        <v>2</v>
      </c>
      <c r="C33" s="80">
        <f t="shared" ref="C33:C37" si="11">B33/$F$12</f>
        <v>0.2</v>
      </c>
      <c r="D33" s="80" t="str">
        <f t="shared" si="10"/>
        <v>[0,3; 0,5)</v>
      </c>
    </row>
    <row r="34" spans="1:4" x14ac:dyDescent="0.25">
      <c r="A34" s="80" t="s">
        <v>56</v>
      </c>
      <c r="B34" s="80">
        <v>2</v>
      </c>
      <c r="C34" s="80">
        <f t="shared" si="11"/>
        <v>0.2</v>
      </c>
      <c r="D34" s="80" t="str">
        <f t="shared" si="10"/>
        <v>[0,5; 0,7)</v>
      </c>
    </row>
    <row r="35" spans="1:4" x14ac:dyDescent="0.25">
      <c r="A35" s="80" t="s">
        <v>57</v>
      </c>
      <c r="B35" s="80">
        <v>1</v>
      </c>
      <c r="C35" s="80">
        <f t="shared" si="11"/>
        <v>0.1</v>
      </c>
      <c r="D35" s="80" t="str">
        <f t="shared" si="10"/>
        <v>[0,7; 0,8)</v>
      </c>
    </row>
    <row r="36" spans="1:4" x14ac:dyDescent="0.25">
      <c r="A36" s="80" t="s">
        <v>58</v>
      </c>
      <c r="B36" s="80">
        <v>1</v>
      </c>
      <c r="C36" s="80">
        <f t="shared" si="11"/>
        <v>0.1</v>
      </c>
      <c r="D36" s="80" t="str">
        <f t="shared" si="10"/>
        <v>[0,8; 0,9)</v>
      </c>
    </row>
    <row r="37" spans="1:4" x14ac:dyDescent="0.25">
      <c r="A37" s="80" t="s">
        <v>5</v>
      </c>
      <c r="B37" s="80">
        <v>1</v>
      </c>
      <c r="C37" s="80">
        <f t="shared" si="11"/>
        <v>0.1</v>
      </c>
      <c r="D37" s="80" t="str">
        <f t="shared" si="10"/>
        <v>[0,9; 1)</v>
      </c>
    </row>
    <row r="39" spans="1:4" x14ac:dyDescent="0.25">
      <c r="A39" s="72" t="s">
        <v>60</v>
      </c>
    </row>
    <row r="40" spans="1:4" x14ac:dyDescent="0.25">
      <c r="A40" s="76" t="s">
        <v>73</v>
      </c>
      <c r="B40" s="102" t="s">
        <v>74</v>
      </c>
      <c r="C40" s="103"/>
      <c r="D40" s="76" t="s">
        <v>75</v>
      </c>
    </row>
    <row r="41" spans="1:4" x14ac:dyDescent="0.25">
      <c r="A41" s="78" t="s">
        <v>76</v>
      </c>
      <c r="B41" s="79">
        <v>0</v>
      </c>
      <c r="C41" s="79">
        <v>1</v>
      </c>
      <c r="D41" s="79">
        <f>C41-B41</f>
        <v>1</v>
      </c>
    </row>
    <row r="42" spans="1:4" x14ac:dyDescent="0.25">
      <c r="A42" s="78" t="s">
        <v>55</v>
      </c>
      <c r="B42" s="79">
        <f>INDEX($K$6:$L$11,MATCH(A42,$J$6:$J$11,0),1)</f>
        <v>0.3</v>
      </c>
      <c r="C42" s="79">
        <f>INDEX($K$6:$L$11,MATCH(A42,$J$6:$J$11,0),2)</f>
        <v>0.5</v>
      </c>
      <c r="D42" s="79">
        <f>C42-B42</f>
        <v>0.2</v>
      </c>
    </row>
    <row r="43" spans="1:4" x14ac:dyDescent="0.25">
      <c r="A43" s="78" t="s">
        <v>10</v>
      </c>
      <c r="B43" s="79">
        <f>B42+D42*INDEX($K$6:$L$11,MATCH(A43,$J$6:$J$11,0),1)</f>
        <v>0.3</v>
      </c>
      <c r="C43" s="79">
        <f>B42+D42*INDEX($K$6:$L$11,MATCH(A43,$J$6:$J$11,0),2)</f>
        <v>0.36</v>
      </c>
      <c r="D43" s="79">
        <f t="shared" ref="D43:D45" si="12">C43-B43</f>
        <v>0.06</v>
      </c>
    </row>
    <row r="44" spans="1:4" x14ac:dyDescent="0.25">
      <c r="A44" s="78" t="s">
        <v>56</v>
      </c>
      <c r="B44" s="79">
        <f t="shared" ref="B44:B45" si="13">B43+D43*INDEX($K$6:$L$11,MATCH(A44,$J$6:$J$11,0),1)</f>
        <v>0.32999999999999996</v>
      </c>
      <c r="C44" s="79">
        <f t="shared" ref="C44:C45" si="14">B43+D43*INDEX($K$6:$L$11,MATCH(A44,$J$6:$J$11,0),2)</f>
        <v>0.34199999999999997</v>
      </c>
      <c r="D44" s="79">
        <f t="shared" si="12"/>
        <v>1.2000000000000011E-2</v>
      </c>
    </row>
    <row r="45" spans="1:4" x14ac:dyDescent="0.25">
      <c r="A45" s="78" t="s">
        <v>57</v>
      </c>
      <c r="B45" s="79">
        <f t="shared" si="13"/>
        <v>0.33839999999999998</v>
      </c>
      <c r="C45" s="79">
        <f t="shared" si="14"/>
        <v>0.33959999999999996</v>
      </c>
      <c r="D45" s="79">
        <f t="shared" si="12"/>
        <v>1.1999999999999789E-3</v>
      </c>
    </row>
    <row r="47" spans="1:4" x14ac:dyDescent="0.25">
      <c r="A47" s="72" t="s">
        <v>77</v>
      </c>
    </row>
    <row r="49" spans="1:9" x14ac:dyDescent="0.25">
      <c r="A49" s="72" t="s">
        <v>61</v>
      </c>
    </row>
    <row r="50" spans="1:9" x14ac:dyDescent="0.25">
      <c r="A50" s="76" t="s">
        <v>73</v>
      </c>
      <c r="B50" s="102" t="s">
        <v>74</v>
      </c>
      <c r="C50" s="103"/>
      <c r="D50" s="76" t="s">
        <v>75</v>
      </c>
    </row>
    <row r="51" spans="1:9" x14ac:dyDescent="0.25">
      <c r="A51" s="78" t="s">
        <v>76</v>
      </c>
      <c r="B51" s="79">
        <v>0</v>
      </c>
      <c r="C51" s="79">
        <v>1</v>
      </c>
      <c r="D51" s="79">
        <f>C51-B51</f>
        <v>1</v>
      </c>
    </row>
    <row r="52" spans="1:9" x14ac:dyDescent="0.25">
      <c r="A52" s="78" t="s">
        <v>55</v>
      </c>
      <c r="B52" s="79">
        <f>INDEX($K$6:$L$11,MATCH(A52,$J$6:$J$11,0),1)</f>
        <v>0.3</v>
      </c>
      <c r="C52" s="79">
        <f>INDEX($K$6:$L$11,MATCH(A52,$J$6:$J$11,0),2)</f>
        <v>0.5</v>
      </c>
      <c r="D52" s="79">
        <f>C52-B52</f>
        <v>0.2</v>
      </c>
    </row>
    <row r="53" spans="1:9" x14ac:dyDescent="0.25">
      <c r="A53" s="78" t="s">
        <v>10</v>
      </c>
      <c r="B53" s="79">
        <f>B52+D52*INDEX($K$6:$L$11,MATCH(A53,$J$6:$J$11,0),1)</f>
        <v>0.3</v>
      </c>
      <c r="C53" s="79">
        <f>B52+D52*INDEX($K$6:$L$11,MATCH(A53,$J$6:$J$11,0),2)</f>
        <v>0.36</v>
      </c>
      <c r="D53" s="79">
        <f t="shared" ref="D53:D54" si="15">C53-B53</f>
        <v>0.06</v>
      </c>
    </row>
    <row r="54" spans="1:9" x14ac:dyDescent="0.25">
      <c r="A54" s="78" t="s">
        <v>56</v>
      </c>
      <c r="B54" s="79">
        <f t="shared" ref="B54:B55" si="16">B53+D53*INDEX($K$6:$L$11,MATCH(A54,$J$6:$J$11,0),1)</f>
        <v>0.32999999999999996</v>
      </c>
      <c r="C54" s="79">
        <f t="shared" ref="C54" si="17">B53+D53*INDEX($K$6:$L$11,MATCH(A54,$J$6:$J$11,0),2)</f>
        <v>0.34199999999999997</v>
      </c>
      <c r="D54" s="79">
        <f t="shared" si="15"/>
        <v>1.2000000000000011E-2</v>
      </c>
    </row>
    <row r="55" spans="1:9" x14ac:dyDescent="0.25">
      <c r="A55" s="80" t="s">
        <v>5</v>
      </c>
      <c r="B55" s="79">
        <f t="shared" si="16"/>
        <v>0.34079999999999999</v>
      </c>
      <c r="C55" s="79">
        <f t="shared" ref="C55" si="18">B54+D54*INDEX($K$6:$L$11,MATCH(A55,$J$6:$J$11,0),2)</f>
        <v>0.34199999999999997</v>
      </c>
      <c r="D55" s="79">
        <f t="shared" ref="D55" si="19">C55-B55</f>
        <v>1.1999999999999789E-3</v>
      </c>
    </row>
    <row r="57" spans="1:9" x14ac:dyDescent="0.25">
      <c r="A57" s="72" t="s">
        <v>79</v>
      </c>
    </row>
    <row r="59" spans="1:9" x14ac:dyDescent="0.25">
      <c r="A59" s="72" t="s">
        <v>62</v>
      </c>
    </row>
    <row r="60" spans="1:9" ht="20.25" x14ac:dyDescent="0.35">
      <c r="A60" s="40" t="s">
        <v>46</v>
      </c>
      <c r="B60" s="38" t="s">
        <v>2</v>
      </c>
      <c r="C60" s="89" t="s">
        <v>45</v>
      </c>
      <c r="D60" s="89"/>
      <c r="F60" s="104" t="s">
        <v>23</v>
      </c>
      <c r="G60" s="105"/>
      <c r="H60" s="105"/>
      <c r="I60" s="106"/>
    </row>
    <row r="61" spans="1:9" x14ac:dyDescent="0.25">
      <c r="A61" s="111">
        <f>0.339</f>
        <v>0.33900000000000002</v>
      </c>
      <c r="B61" s="122" t="str">
        <f>G63</f>
        <v>К</v>
      </c>
      <c r="C61" s="117">
        <f t="shared" ref="C61:D61" si="20">H63</f>
        <v>0.3</v>
      </c>
      <c r="D61" s="117">
        <f t="shared" si="20"/>
        <v>0.5</v>
      </c>
      <c r="F61" s="79"/>
      <c r="G61" s="79" t="s">
        <v>2</v>
      </c>
      <c r="H61" s="79" t="s">
        <v>25</v>
      </c>
      <c r="I61" s="79" t="s">
        <v>27</v>
      </c>
    </row>
    <row r="62" spans="1:9" x14ac:dyDescent="0.25">
      <c r="A62" s="114">
        <f>(A61-C61)/(D61-C61)</f>
        <v>0.19500000000000017</v>
      </c>
      <c r="B62" s="122" t="str">
        <f>G62</f>
        <v>О</v>
      </c>
      <c r="C62" s="115">
        <f t="shared" ref="C62:D62" si="21">H62</f>
        <v>0</v>
      </c>
      <c r="D62" s="115">
        <f t="shared" si="21"/>
        <v>0.3</v>
      </c>
      <c r="F62" s="78">
        <v>1</v>
      </c>
      <c r="G62" s="78" t="s">
        <v>10</v>
      </c>
      <c r="H62" s="78">
        <v>0</v>
      </c>
      <c r="I62" s="78">
        <v>0.3</v>
      </c>
    </row>
    <row r="63" spans="1:9" x14ac:dyDescent="0.25">
      <c r="A63" s="114">
        <f>(A62-C62)/(D62-C62)</f>
        <v>0.65000000000000058</v>
      </c>
      <c r="B63" s="122" t="str">
        <f>G64</f>
        <v>В</v>
      </c>
      <c r="C63" s="115">
        <f t="shared" ref="C63:D64" si="22">H64</f>
        <v>0.5</v>
      </c>
      <c r="D63" s="115">
        <f t="shared" si="22"/>
        <v>0.7</v>
      </c>
      <c r="F63" s="78">
        <v>2</v>
      </c>
      <c r="G63" s="78" t="s">
        <v>55</v>
      </c>
      <c r="H63" s="78">
        <v>0.3</v>
      </c>
      <c r="I63" s="78">
        <v>0.5</v>
      </c>
    </row>
    <row r="64" spans="1:9" x14ac:dyDescent="0.25">
      <c r="A64" s="114">
        <f>(A63-C63)/(D63-C63)</f>
        <v>0.75000000000000311</v>
      </c>
      <c r="B64" s="122" t="str">
        <f>G65</f>
        <v>.</v>
      </c>
      <c r="C64" s="115">
        <f t="shared" si="22"/>
        <v>0.7</v>
      </c>
      <c r="D64" s="115">
        <f t="shared" si="22"/>
        <v>0.79999999999999993</v>
      </c>
      <c r="F64" s="78">
        <v>3</v>
      </c>
      <c r="G64" s="78" t="s">
        <v>56</v>
      </c>
      <c r="H64" s="78">
        <v>0.5</v>
      </c>
      <c r="I64" s="78">
        <v>0.7</v>
      </c>
    </row>
    <row r="65" spans="1:9" x14ac:dyDescent="0.25">
      <c r="F65" s="78">
        <v>4</v>
      </c>
      <c r="G65" s="78" t="s">
        <v>57</v>
      </c>
      <c r="H65" s="78">
        <v>0.7</v>
      </c>
      <c r="I65" s="78">
        <v>0.79999999999999993</v>
      </c>
    </row>
    <row r="66" spans="1:9" x14ac:dyDescent="0.25">
      <c r="F66" s="78">
        <v>5</v>
      </c>
      <c r="G66" s="78" t="s">
        <v>58</v>
      </c>
      <c r="H66" s="78">
        <v>0.79999999999999993</v>
      </c>
      <c r="I66" s="78">
        <v>0.89999999999999991</v>
      </c>
    </row>
    <row r="67" spans="1:9" x14ac:dyDescent="0.25">
      <c r="A67" s="82" t="s">
        <v>80</v>
      </c>
      <c r="F67" s="78">
        <v>6</v>
      </c>
      <c r="G67" s="78" t="s">
        <v>5</v>
      </c>
      <c r="H67" s="78">
        <v>0.89999999999999991</v>
      </c>
      <c r="I67" s="78">
        <v>0.99999999999999989</v>
      </c>
    </row>
    <row r="68" spans="1:9" x14ac:dyDescent="0.25">
      <c r="A68" s="82"/>
      <c r="F68" s="83"/>
      <c r="G68" s="83"/>
      <c r="H68" s="83"/>
      <c r="I68" s="83"/>
    </row>
    <row r="70" spans="1:9" x14ac:dyDescent="0.25">
      <c r="A70" s="72" t="s">
        <v>63</v>
      </c>
    </row>
    <row r="71" spans="1:9" x14ac:dyDescent="0.25">
      <c r="A71" s="72" t="s">
        <v>64</v>
      </c>
    </row>
    <row r="73" spans="1:9" ht="20.25" x14ac:dyDescent="0.35">
      <c r="A73" s="40" t="s">
        <v>46</v>
      </c>
      <c r="B73" s="38" t="s">
        <v>2</v>
      </c>
      <c r="C73" s="89" t="s">
        <v>45</v>
      </c>
      <c r="D73" s="89"/>
      <c r="F73" s="104" t="s">
        <v>23</v>
      </c>
      <c r="G73" s="105"/>
      <c r="H73" s="105"/>
      <c r="I73" s="106"/>
    </row>
    <row r="74" spans="1:9" x14ac:dyDescent="0.25">
      <c r="A74" s="29">
        <v>0.75</v>
      </c>
      <c r="B74" s="4" t="str">
        <f>G78</f>
        <v>.</v>
      </c>
      <c r="C74" s="4">
        <f t="shared" ref="C74:D74" si="23">H78</f>
        <v>0.7</v>
      </c>
      <c r="D74" s="4">
        <f t="shared" si="23"/>
        <v>0.79999999999999993</v>
      </c>
      <c r="F74" s="79"/>
      <c r="G74" s="79" t="s">
        <v>2</v>
      </c>
      <c r="H74" s="79" t="s">
        <v>25</v>
      </c>
      <c r="I74" s="79" t="s">
        <v>27</v>
      </c>
    </row>
    <row r="75" spans="1:9" x14ac:dyDescent="0.25">
      <c r="A75" s="28">
        <f>(A74-C74)/(D74-C74)</f>
        <v>0.50000000000000056</v>
      </c>
      <c r="B75" s="4" t="str">
        <f>G77</f>
        <v>В</v>
      </c>
      <c r="C75" s="4">
        <f t="shared" ref="C75:D75" si="24">H77</f>
        <v>0.5</v>
      </c>
      <c r="D75" s="4">
        <f t="shared" si="24"/>
        <v>0.7</v>
      </c>
      <c r="F75" s="78">
        <v>1</v>
      </c>
      <c r="G75" s="78" t="s">
        <v>10</v>
      </c>
      <c r="H75" s="78">
        <v>0</v>
      </c>
      <c r="I75" s="78">
        <v>0.3</v>
      </c>
    </row>
    <row r="76" spans="1:9" x14ac:dyDescent="0.25">
      <c r="A76" s="28">
        <f>(A75-C75)/(D75-C75)</f>
        <v>2.7755575615628921E-15</v>
      </c>
      <c r="B76" s="4" t="str">
        <f>G75</f>
        <v>О</v>
      </c>
      <c r="C76" s="4">
        <f t="shared" ref="C76:D76" si="25">H75</f>
        <v>0</v>
      </c>
      <c r="D76" s="4">
        <f t="shared" si="25"/>
        <v>0.3</v>
      </c>
      <c r="F76" s="78">
        <v>2</v>
      </c>
      <c r="G76" s="78" t="s">
        <v>55</v>
      </c>
      <c r="H76" s="78">
        <v>0.3</v>
      </c>
      <c r="I76" s="78">
        <v>0.5</v>
      </c>
    </row>
    <row r="77" spans="1:9" x14ac:dyDescent="0.25">
      <c r="A77" s="28">
        <f>(A76-C76)/(D76-C76)</f>
        <v>9.2518585385429738E-15</v>
      </c>
      <c r="B77" s="4" t="str">
        <f>G75</f>
        <v>О</v>
      </c>
      <c r="C77" s="4">
        <f t="shared" ref="C77:D77" si="26">H75</f>
        <v>0</v>
      </c>
      <c r="D77" s="4">
        <f t="shared" si="26"/>
        <v>0.3</v>
      </c>
      <c r="F77" s="78">
        <v>3</v>
      </c>
      <c r="G77" s="78" t="s">
        <v>56</v>
      </c>
      <c r="H77" s="78">
        <v>0.5</v>
      </c>
      <c r="I77" s="78">
        <v>0.7</v>
      </c>
    </row>
    <row r="78" spans="1:9" x14ac:dyDescent="0.25">
      <c r="A78" s="28">
        <f t="shared" ref="A78:A80" si="27">(A77-C77)/(D77-C77)</f>
        <v>3.0839528461809916E-14</v>
      </c>
      <c r="F78" s="78">
        <v>4</v>
      </c>
      <c r="G78" s="78" t="s">
        <v>57</v>
      </c>
      <c r="H78" s="78">
        <v>0.7</v>
      </c>
      <c r="I78" s="78">
        <v>0.79999999999999993</v>
      </c>
    </row>
    <row r="79" spans="1:9" x14ac:dyDescent="0.25">
      <c r="A79" s="28" t="e">
        <f t="shared" si="27"/>
        <v>#DIV/0!</v>
      </c>
      <c r="F79" s="78">
        <v>5</v>
      </c>
      <c r="G79" s="78" t="s">
        <v>58</v>
      </c>
      <c r="H79" s="78">
        <v>0.79999999999999993</v>
      </c>
      <c r="I79" s="78">
        <v>0.89999999999999991</v>
      </c>
    </row>
    <row r="80" spans="1:9" x14ac:dyDescent="0.25">
      <c r="A80" s="28" t="e">
        <f t="shared" si="27"/>
        <v>#DIV/0!</v>
      </c>
      <c r="F80" s="78">
        <v>6</v>
      </c>
      <c r="G80" s="78" t="s">
        <v>5</v>
      </c>
      <c r="H80" s="78">
        <v>0.89999999999999991</v>
      </c>
      <c r="I80" s="78">
        <v>0.99999999999999989</v>
      </c>
    </row>
    <row r="82" spans="1:1" x14ac:dyDescent="0.25">
      <c r="A82" s="72" t="s">
        <v>65</v>
      </c>
    </row>
    <row r="83" spans="1:1" x14ac:dyDescent="0.25">
      <c r="A83" s="72" t="s">
        <v>66</v>
      </c>
    </row>
    <row r="84" spans="1:1" x14ac:dyDescent="0.25">
      <c r="A84" s="72" t="s">
        <v>67</v>
      </c>
    </row>
    <row r="85" spans="1:1" x14ac:dyDescent="0.25">
      <c r="A85" s="72" t="s">
        <v>68</v>
      </c>
    </row>
    <row r="86" spans="1:1" x14ac:dyDescent="0.25">
      <c r="A86" s="72" t="s">
        <v>69</v>
      </c>
    </row>
  </sheetData>
  <mergeCells count="21">
    <mergeCell ref="C73:D73"/>
    <mergeCell ref="F73:I73"/>
    <mergeCell ref="S8:S10"/>
    <mergeCell ref="T8:T10"/>
    <mergeCell ref="T14:T15"/>
    <mergeCell ref="S14:S15"/>
    <mergeCell ref="S2:T2"/>
    <mergeCell ref="S4:S5"/>
    <mergeCell ref="T4:T5"/>
    <mergeCell ref="S3:T3"/>
    <mergeCell ref="B40:C40"/>
    <mergeCell ref="B50:C50"/>
    <mergeCell ref="F60:I60"/>
    <mergeCell ref="J3:L3"/>
    <mergeCell ref="J4:L4"/>
    <mergeCell ref="C60:D60"/>
    <mergeCell ref="O3:Q3"/>
    <mergeCell ref="O4:Q4"/>
    <mergeCell ref="A3:C3"/>
    <mergeCell ref="E3:G3"/>
    <mergeCell ref="E4:G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ARIC</vt:lpstr>
      <vt:lpstr>МАТЕМАТИКА</vt:lpstr>
      <vt:lpstr>Лист1</vt:lpstr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Hai Hoang</cp:lastModifiedBy>
  <dcterms:created xsi:type="dcterms:W3CDTF">2019-11-22T12:20:52Z</dcterms:created>
  <dcterms:modified xsi:type="dcterms:W3CDTF">2019-12-06T12:28:41Z</dcterms:modified>
</cp:coreProperties>
</file>