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 Hoang\Documents\#study_reu_Y-I\Theory_IT\"/>
    </mc:Choice>
  </mc:AlternateContent>
  <xr:revisionPtr revIDLastSave="0" documentId="13_ncr:1_{50298537-E7BD-4583-9926-598EA4AC5674}" xr6:coauthVersionLast="45" xr6:coauthVersionMax="45" xr10:uidLastSave="{00000000-0000-0000-0000-000000000000}"/>
  <bookViews>
    <workbookView xWindow="-120" yWindow="-120" windowWidth="20730" windowHeight="11760" activeTab="1" xr2:uid="{095134E5-4203-4311-A764-A40C716F00CD}"/>
  </bookViews>
  <sheets>
    <sheet name="Пример1Х" sheetId="1" r:id="rId1"/>
    <sheet name="ZAD.5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9" i="3"/>
  <c r="T10" i="3"/>
  <c r="T11" i="3"/>
  <c r="T12" i="3"/>
  <c r="T5" i="3"/>
  <c r="S6" i="3"/>
  <c r="S7" i="3"/>
  <c r="S8" i="3"/>
  <c r="S9" i="3"/>
  <c r="S10" i="3"/>
  <c r="S11" i="3"/>
  <c r="S12" i="3"/>
  <c r="S5" i="3"/>
  <c r="O6" i="3"/>
  <c r="N6" i="3"/>
  <c r="N7" i="3" l="1"/>
  <c r="M7" i="3"/>
  <c r="M6" i="3"/>
  <c r="L6" i="3"/>
  <c r="K10" i="3"/>
  <c r="K9" i="3"/>
  <c r="J9" i="3"/>
  <c r="C12" i="3"/>
  <c r="C11" i="3"/>
  <c r="C10" i="3"/>
  <c r="C9" i="3"/>
  <c r="C8" i="3"/>
  <c r="C7" i="3"/>
  <c r="C6" i="3"/>
  <c r="C5" i="3"/>
  <c r="W19" i="1"/>
  <c r="W6" i="1"/>
  <c r="W7" i="1"/>
  <c r="W8" i="1"/>
  <c r="W9" i="1"/>
  <c r="W10" i="1"/>
  <c r="W11" i="1"/>
  <c r="W12" i="1"/>
  <c r="W13" i="1"/>
  <c r="W14" i="1"/>
  <c r="W15" i="1"/>
  <c r="W16" i="1"/>
  <c r="W5" i="1"/>
  <c r="C13" i="3" l="1"/>
  <c r="D12" i="3" s="1"/>
  <c r="E12" i="3" s="1"/>
  <c r="D7" i="3"/>
  <c r="E7" i="3" s="1"/>
  <c r="T13" i="3"/>
  <c r="S13" i="3"/>
  <c r="D8" i="3"/>
  <c r="E8" i="3" s="1"/>
  <c r="C17" i="1"/>
  <c r="D15" i="1" s="1"/>
  <c r="E15" i="1" s="1"/>
  <c r="X16" i="1"/>
  <c r="X15" i="1"/>
  <c r="X14" i="1"/>
  <c r="X12" i="1"/>
  <c r="X11" i="1"/>
  <c r="X9" i="1"/>
  <c r="X8" i="1"/>
  <c r="X7" i="1"/>
  <c r="X6" i="1"/>
  <c r="X5" i="1"/>
  <c r="D9" i="3" l="1"/>
  <c r="E9" i="3" s="1"/>
  <c r="D10" i="3"/>
  <c r="E10" i="3" s="1"/>
  <c r="D5" i="3"/>
  <c r="E5" i="3" s="1"/>
  <c r="D11" i="3"/>
  <c r="E11" i="3" s="1"/>
  <c r="D6" i="3"/>
  <c r="E6" i="3" s="1"/>
  <c r="D8" i="1"/>
  <c r="E8" i="1" s="1"/>
  <c r="D11" i="1"/>
  <c r="E11" i="1" s="1"/>
  <c r="D14" i="1"/>
  <c r="E14" i="1" s="1"/>
  <c r="D7" i="1"/>
  <c r="E7" i="1" s="1"/>
  <c r="D10" i="1"/>
  <c r="E10" i="1" s="1"/>
  <c r="D16" i="1"/>
  <c r="E16" i="1" s="1"/>
  <c r="D6" i="1"/>
  <c r="E6" i="1" s="1"/>
  <c r="D13" i="1"/>
  <c r="E13" i="1" s="1"/>
  <c r="D5" i="1"/>
  <c r="E5" i="1" s="1"/>
  <c r="D9" i="1"/>
  <c r="E9" i="1" s="1"/>
  <c r="D12" i="1"/>
  <c r="E12" i="1" s="1"/>
  <c r="X13" i="1"/>
  <c r="X10" i="1"/>
  <c r="E13" i="3" l="1"/>
  <c r="E14" i="3" s="1"/>
  <c r="X17" i="1"/>
  <c r="E17" i="1"/>
  <c r="W17" i="1"/>
  <c r="W18" i="1" s="1"/>
  <c r="E22" i="3" l="1"/>
  <c r="E18" i="3"/>
  <c r="E16" i="3"/>
  <c r="E20" i="3"/>
  <c r="S14" i="3"/>
  <c r="S15" i="3" s="1"/>
  <c r="E18" i="1"/>
  <c r="E26" i="1"/>
  <c r="E24" i="1"/>
  <c r="E22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5" authorId="0" shapeId="0" xr:uid="{7BB5B945-5B54-4C3F-AD57-0AE2F300E69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Записать свое значение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1" authorId="0" shapeId="0" xr:uid="{E2629408-6B29-40FA-874D-1618CB191F1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Записать свое значение</t>
        </r>
      </text>
    </comment>
  </commentList>
</comments>
</file>

<file path=xl/sharedStrings.xml><?xml version="1.0" encoding="utf-8"?>
<sst xmlns="http://schemas.openxmlformats.org/spreadsheetml/2006/main" count="89" uniqueCount="43">
  <si>
    <t>Энтропия и избыточность, 
оптимальное кодирование</t>
  </si>
  <si>
    <r>
      <rPr>
        <b/>
        <sz val="12"/>
        <color theme="1"/>
        <rFont val="Arial"/>
        <family val="2"/>
        <charset val="204"/>
        <scheme val="minor"/>
      </rPr>
      <t>Цель оптимального кодиования:</t>
    </r>
    <r>
      <rPr>
        <sz val="12"/>
        <color theme="1"/>
        <rFont val="Arial"/>
        <family val="2"/>
        <charset val="204"/>
        <scheme val="minor"/>
      </rPr>
      <t xml:space="preserve"> </t>
    </r>
    <r>
      <rPr>
        <b/>
        <i/>
        <u/>
        <sz val="14"/>
        <color rgb="FFC00000"/>
        <rFont val="Arial"/>
        <family val="2"/>
        <charset val="204"/>
        <scheme val="minor"/>
      </rPr>
      <t>минимизировать избыточность</t>
    </r>
  </si>
  <si>
    <r>
      <t xml:space="preserve">Формула избыточности при </t>
    </r>
    <r>
      <rPr>
        <i/>
        <sz val="11"/>
        <color theme="1"/>
        <rFont val="Arial"/>
        <family val="2"/>
        <charset val="204"/>
        <scheme val="minor"/>
      </rPr>
      <t>двоичном кодировании</t>
    </r>
  </si>
  <si>
    <t>Вариант 1</t>
  </si>
  <si>
    <t>Алфавит сообщения</t>
  </si>
  <si>
    <t>Частота</t>
  </si>
  <si>
    <t>Вероятность 
P(I)</t>
  </si>
  <si>
    <t>p(I)Log2(p(i)</t>
  </si>
  <si>
    <t>Ед. измер.</t>
  </si>
  <si>
    <t>Вероятность</t>
  </si>
  <si>
    <t>Код</t>
  </si>
  <si>
    <t>Длина кода</t>
  </si>
  <si>
    <t>Произведение длины 
на вероятность</t>
  </si>
  <si>
    <t>Для неравенства Крафта-Макмиллана</t>
  </si>
  <si>
    <r>
      <t xml:space="preserve">Энтропия </t>
    </r>
    <r>
      <rPr>
        <b/>
        <i/>
        <sz val="11"/>
        <color theme="1"/>
        <rFont val="Arial"/>
        <family val="2"/>
        <charset val="204"/>
        <scheme val="minor"/>
      </rPr>
      <t>(H)</t>
    </r>
  </si>
  <si>
    <t>бит/символ</t>
  </si>
  <si>
    <t>Средняя длина кодового слова</t>
  </si>
  <si>
    <t>Полная энтропия сообщения</t>
  </si>
  <si>
    <t>бит</t>
  </si>
  <si>
    <t>Избыточность</t>
  </si>
  <si>
    <r>
      <t xml:space="preserve">Равномерное кодирование  </t>
    </r>
    <r>
      <rPr>
        <b/>
        <sz val="11"/>
        <color rgb="FFC00000"/>
        <rFont val="Arial"/>
        <family val="2"/>
        <charset val="204"/>
        <scheme val="minor"/>
      </rPr>
      <t>CP866/ASCII</t>
    </r>
    <r>
      <rPr>
        <sz val="11"/>
        <color theme="1"/>
        <rFont val="Arial"/>
        <family val="2"/>
        <charset val="204"/>
        <scheme val="minor"/>
      </rPr>
      <t xml:space="preserve"> </t>
    </r>
    <r>
      <rPr>
        <i/>
        <sz val="11"/>
        <color theme="1"/>
        <rFont val="Arial"/>
        <family val="2"/>
        <charset val="204"/>
        <scheme val="minor"/>
      </rPr>
      <t>(</t>
    </r>
    <r>
      <rPr>
        <b/>
        <i/>
        <sz val="11"/>
        <color theme="1"/>
        <rFont val="Arial"/>
        <family val="2"/>
        <charset val="204"/>
        <scheme val="minor"/>
      </rPr>
      <t>E</t>
    </r>
    <r>
      <rPr>
        <i/>
        <sz val="11"/>
        <color theme="1"/>
        <rFont val="Arial"/>
        <family val="2"/>
        <charset val="204"/>
        <scheme val="minor"/>
      </rPr>
      <t>)</t>
    </r>
    <r>
      <rPr>
        <sz val="11"/>
        <color theme="1"/>
        <rFont val="Arial"/>
        <family val="2"/>
        <charset val="204"/>
        <scheme val="minor"/>
      </rPr>
      <t xml:space="preserve">
(</t>
    </r>
    <r>
      <rPr>
        <i/>
        <sz val="11"/>
        <color theme="1"/>
        <rFont val="Arial"/>
        <family val="2"/>
        <charset val="204"/>
        <scheme val="minor"/>
      </rPr>
      <t>средняя длина кода равна 1 байт/символ</t>
    </r>
    <r>
      <rPr>
        <sz val="11"/>
        <color theme="1"/>
        <rFont val="Arial"/>
        <family val="2"/>
        <charset val="204"/>
        <scheme val="minor"/>
      </rPr>
      <t>)</t>
    </r>
  </si>
  <si>
    <t>Избыточность  (R)</t>
  </si>
  <si>
    <r>
      <t xml:space="preserve">Равномерное кодирование  </t>
    </r>
    <r>
      <rPr>
        <b/>
        <sz val="11"/>
        <color rgb="FFC00000"/>
        <rFont val="Arial"/>
        <family val="2"/>
        <charset val="204"/>
        <scheme val="minor"/>
      </rPr>
      <t>UNICODE</t>
    </r>
    <r>
      <rPr>
        <sz val="11"/>
        <color theme="1"/>
        <rFont val="Arial"/>
        <family val="2"/>
        <charset val="204"/>
        <scheme val="minor"/>
      </rPr>
      <t xml:space="preserve"> </t>
    </r>
    <r>
      <rPr>
        <i/>
        <sz val="11"/>
        <color theme="1"/>
        <rFont val="Arial"/>
        <family val="2"/>
        <charset val="204"/>
        <scheme val="minor"/>
      </rPr>
      <t>(E)</t>
    </r>
    <r>
      <rPr>
        <sz val="11"/>
        <color theme="1"/>
        <rFont val="Arial"/>
        <family val="2"/>
        <charset val="204"/>
        <scheme val="minor"/>
      </rPr>
      <t xml:space="preserve">
(</t>
    </r>
    <r>
      <rPr>
        <i/>
        <sz val="11"/>
        <color theme="1"/>
        <rFont val="Arial"/>
        <family val="2"/>
        <charset val="204"/>
        <scheme val="minor"/>
      </rPr>
      <t>средняя длина кода 2 байта/символ</t>
    </r>
    <r>
      <rPr>
        <sz val="11"/>
        <color theme="1"/>
        <rFont val="Arial"/>
        <family val="2"/>
        <charset val="204"/>
        <scheme val="minor"/>
      </rPr>
      <t>)</t>
    </r>
  </si>
  <si>
    <r>
      <t xml:space="preserve">Префиксный код </t>
    </r>
    <r>
      <rPr>
        <b/>
        <sz val="11"/>
        <color rgb="FFC00000"/>
        <rFont val="Arial"/>
        <family val="2"/>
        <charset val="204"/>
        <scheme val="minor"/>
      </rPr>
      <t>Шеннона-Фано</t>
    </r>
    <r>
      <rPr>
        <sz val="11"/>
        <color theme="1"/>
        <rFont val="Arial"/>
        <family val="2"/>
        <charset val="204"/>
        <scheme val="minor"/>
      </rPr>
      <t xml:space="preserve"> </t>
    </r>
    <r>
      <rPr>
        <i/>
        <sz val="11"/>
        <color theme="1"/>
        <rFont val="Arial"/>
        <family val="2"/>
        <charset val="204"/>
        <scheme val="minor"/>
      </rPr>
      <t>(E)</t>
    </r>
    <r>
      <rPr>
        <sz val="11"/>
        <color theme="1"/>
        <rFont val="Arial"/>
        <family val="2"/>
        <charset val="204"/>
        <scheme val="minor"/>
      </rPr>
      <t xml:space="preserve">
(</t>
    </r>
    <r>
      <rPr>
        <i/>
        <sz val="11"/>
        <color theme="1"/>
        <rFont val="Arial"/>
        <family val="2"/>
        <charset val="204"/>
        <scheme val="minor"/>
      </rPr>
      <t>средняя длина кода бит/символ</t>
    </r>
    <r>
      <rPr>
        <sz val="11"/>
        <color theme="1"/>
        <rFont val="Arial"/>
        <family val="2"/>
        <charset val="204"/>
        <scheme val="minor"/>
      </rPr>
      <t>)</t>
    </r>
  </si>
  <si>
    <r>
      <t xml:space="preserve">Префиксный код </t>
    </r>
    <r>
      <rPr>
        <b/>
        <sz val="11"/>
        <color rgb="FFC00000"/>
        <rFont val="Arial"/>
        <family val="2"/>
        <charset val="204"/>
        <scheme val="minor"/>
      </rPr>
      <t>Хаффмана</t>
    </r>
    <r>
      <rPr>
        <sz val="11"/>
        <color theme="1"/>
        <rFont val="Arial"/>
        <family val="2"/>
        <charset val="204"/>
        <scheme val="minor"/>
      </rPr>
      <t xml:space="preserve"> </t>
    </r>
    <r>
      <rPr>
        <i/>
        <sz val="11"/>
        <color theme="1"/>
        <rFont val="Arial"/>
        <family val="2"/>
        <charset val="204"/>
        <scheme val="minor"/>
      </rPr>
      <t>(E)</t>
    </r>
    <r>
      <rPr>
        <sz val="11"/>
        <color theme="1"/>
        <rFont val="Arial"/>
        <family val="2"/>
        <charset val="204"/>
        <scheme val="minor"/>
      </rPr>
      <t xml:space="preserve">
(</t>
    </r>
    <r>
      <rPr>
        <i/>
        <sz val="11"/>
        <color theme="1"/>
        <rFont val="Arial"/>
        <family val="2"/>
        <charset val="204"/>
        <scheme val="minor"/>
      </rPr>
      <t>средняя длина кода  бит/символ</t>
    </r>
    <r>
      <rPr>
        <sz val="11"/>
        <color theme="1"/>
        <rFont val="Arial"/>
        <family val="2"/>
        <charset val="204"/>
        <scheme val="minor"/>
      </rPr>
      <t>)</t>
    </r>
  </si>
  <si>
    <t>111</t>
  </si>
  <si>
    <t>101</t>
  </si>
  <si>
    <t>100</t>
  </si>
  <si>
    <t>011</t>
  </si>
  <si>
    <t>010</t>
  </si>
  <si>
    <t>001</t>
  </si>
  <si>
    <t>000</t>
  </si>
  <si>
    <t>1100</t>
  </si>
  <si>
    <t>11011</t>
  </si>
  <si>
    <t>110100</t>
  </si>
  <si>
    <t>1101010</t>
  </si>
  <si>
    <t>1101011</t>
  </si>
  <si>
    <t>110</t>
  </si>
  <si>
    <t>00</t>
  </si>
  <si>
    <t>0110</t>
  </si>
  <si>
    <t>0111</t>
  </si>
  <si>
    <t>0101</t>
  </si>
  <si>
    <t>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</si>
</sst>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000"/>
  </numFmts>
  <fonts count="24" x14ac:knownFonts="1"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8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b/>
      <i/>
      <u/>
      <sz val="14"/>
      <color rgb="FFC00000"/>
      <name val="Arial"/>
      <family val="2"/>
      <charset val="204"/>
      <scheme val="minor"/>
    </font>
    <font>
      <b/>
      <sz val="24"/>
      <color theme="1"/>
      <name val="Arial"/>
      <family val="2"/>
      <charset val="204"/>
      <scheme val="minor"/>
    </font>
    <font>
      <i/>
      <sz val="11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8"/>
      <name val="Arial"/>
      <family val="2"/>
      <charset val="204"/>
      <scheme val="minor"/>
    </font>
    <font>
      <b/>
      <sz val="12"/>
      <color rgb="FF0000FF"/>
      <name val="Arial"/>
      <family val="2"/>
      <charset val="204"/>
      <scheme val="minor"/>
    </font>
    <font>
      <b/>
      <sz val="12"/>
      <name val="Arial"/>
      <family val="2"/>
      <charset val="204"/>
      <scheme val="minor"/>
    </font>
    <font>
      <b/>
      <i/>
      <sz val="11"/>
      <color theme="1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sz val="11"/>
      <color rgb="FF0000FF"/>
      <name val="Arial"/>
      <family val="2"/>
      <charset val="204"/>
      <scheme val="minor"/>
    </font>
    <font>
      <b/>
      <sz val="11"/>
      <color rgb="FFC00000"/>
      <name val="Arial"/>
      <family val="2"/>
      <charset val="204"/>
      <scheme val="minor"/>
    </font>
    <font>
      <i/>
      <sz val="12"/>
      <color theme="1"/>
      <name val="Arial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9C5700"/>
      <name val="Arial"/>
      <family val="2"/>
      <charset val="163"/>
      <scheme val="minor"/>
    </font>
    <font>
      <b/>
      <sz val="12"/>
      <color rgb="FFC00000"/>
      <name val="Arial"/>
      <family val="2"/>
      <charset val="204"/>
      <scheme val="minor"/>
    </font>
    <font>
      <b/>
      <sz val="12"/>
      <color rgb="FFFF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5" borderId="0" applyNumberFormat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49" fontId="12" fillId="0" borderId="1" xfId="0" applyNumberFormat="1" applyFont="1" applyBorder="1"/>
    <xf numFmtId="0" fontId="0" fillId="0" borderId="1" xfId="0" applyNumberFormat="1" applyBorder="1" applyAlignment="1">
      <alignment horizontal="left" indent="2"/>
    </xf>
    <xf numFmtId="0" fontId="5" fillId="3" borderId="1" xfId="0" applyFont="1" applyFill="1" applyBorder="1"/>
    <xf numFmtId="0" fontId="0" fillId="0" borderId="5" xfId="0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2" fillId="3" borderId="7" xfId="0" applyFont="1" applyFill="1" applyBorder="1" applyAlignment="1">
      <alignment horizontal="center"/>
    </xf>
    <xf numFmtId="0" fontId="15" fillId="3" borderId="7" xfId="0" applyFont="1" applyFill="1" applyBorder="1"/>
    <xf numFmtId="0" fontId="0" fillId="0" borderId="1" xfId="0" applyBorder="1" applyAlignment="1">
      <alignment vertical="center"/>
    </xf>
    <xf numFmtId="0" fontId="0" fillId="0" borderId="8" xfId="0" applyNumberFormat="1" applyBorder="1"/>
    <xf numFmtId="0" fontId="0" fillId="0" borderId="6" xfId="0" applyNumberFormat="1" applyBorder="1"/>
    <xf numFmtId="0" fontId="0" fillId="0" borderId="6" xfId="0" applyNumberFormat="1" applyBorder="1" applyAlignment="1">
      <alignment horizontal="left" indent="2"/>
    </xf>
    <xf numFmtId="0" fontId="16" fillId="0" borderId="6" xfId="0" applyNumberFormat="1" applyFont="1" applyBorder="1" applyAlignment="1">
      <alignment horizontal="right" indent="2"/>
    </xf>
    <xf numFmtId="0" fontId="16" fillId="0" borderId="8" xfId="0" applyNumberFormat="1" applyFont="1" applyBorder="1" applyAlignment="1">
      <alignment horizontal="right" indent="2"/>
    </xf>
    <xf numFmtId="49" fontId="12" fillId="0" borderId="9" xfId="0" applyNumberFormat="1" applyFont="1" applyBorder="1" applyAlignment="1">
      <alignment horizontal="left" indent="2"/>
    </xf>
    <xf numFmtId="0" fontId="12" fillId="0" borderId="9" xfId="0" applyNumberFormat="1" applyFont="1" applyBorder="1" applyAlignment="1">
      <alignment horizontal="left" indent="2"/>
    </xf>
    <xf numFmtId="0" fontId="0" fillId="0" borderId="1" xfId="0" applyBorder="1" applyAlignment="1">
      <alignment horizontal="right"/>
    </xf>
    <xf numFmtId="0" fontId="2" fillId="0" borderId="1" xfId="0" applyFont="1" applyFill="1" applyBorder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right" indent="2"/>
    </xf>
    <xf numFmtId="49" fontId="5" fillId="0" borderId="0" xfId="0" applyNumberFormat="1" applyFont="1" applyAlignment="1">
      <alignment horizontal="left" indent="2"/>
    </xf>
    <xf numFmtId="0" fontId="2" fillId="0" borderId="1" xfId="0" applyFont="1" applyBorder="1" applyAlignment="1">
      <alignment horizontal="center" vertical="center"/>
    </xf>
    <xf numFmtId="10" fontId="5" fillId="0" borderId="0" xfId="1" applyNumberFormat="1" applyFont="1" applyAlignment="1">
      <alignment horizontal="left" vertical="top" indent="2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/>
    <xf numFmtId="0" fontId="18" fillId="3" borderId="10" xfId="0" applyFont="1" applyFill="1" applyBorder="1" applyAlignment="1">
      <alignment horizontal="right"/>
    </xf>
    <xf numFmtId="0" fontId="18" fillId="3" borderId="11" xfId="0" applyFont="1" applyFill="1" applyBorder="1" applyAlignment="1">
      <alignment horizontal="right"/>
    </xf>
    <xf numFmtId="0" fontId="18" fillId="3" borderId="12" xfId="0" applyFont="1" applyFill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0" fontId="18" fillId="4" borderId="10" xfId="0" applyFont="1" applyFill="1" applyBorder="1" applyAlignment="1">
      <alignment horizontal="right"/>
    </xf>
    <xf numFmtId="0" fontId="18" fillId="4" borderId="11" xfId="0" applyFont="1" applyFill="1" applyBorder="1" applyAlignment="1">
      <alignment horizontal="right"/>
    </xf>
    <xf numFmtId="0" fontId="18" fillId="4" borderId="12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22" fillId="3" borderId="1" xfId="0" applyNumberFormat="1" applyFont="1" applyFill="1" applyBorder="1"/>
    <xf numFmtId="0" fontId="22" fillId="3" borderId="1" xfId="0" applyFont="1" applyFill="1" applyBorder="1"/>
    <xf numFmtId="164" fontId="5" fillId="0" borderId="1" xfId="0" applyNumberFormat="1" applyFont="1" applyBorder="1"/>
    <xf numFmtId="164" fontId="22" fillId="3" borderId="1" xfId="2" applyNumberFormat="1" applyFont="1" applyFill="1" applyBorder="1"/>
    <xf numFmtId="164" fontId="0" fillId="0" borderId="1" xfId="0" applyNumberFormat="1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0" fillId="0" borderId="1" xfId="0" applyNumberFormat="1" applyBorder="1" applyAlignment="1">
      <alignment horizontal="right" vertical="center" indent="2"/>
    </xf>
    <xf numFmtId="49" fontId="2" fillId="0" borderId="1" xfId="0" applyNumberFormat="1" applyFont="1" applyBorder="1" applyAlignment="1">
      <alignment horizontal="center"/>
    </xf>
    <xf numFmtId="13" fontId="0" fillId="0" borderId="1" xfId="0" applyNumberFormat="1" applyBorder="1" applyAlignment="1">
      <alignment horizontal="center"/>
    </xf>
    <xf numFmtId="168" fontId="0" fillId="0" borderId="1" xfId="0" applyNumberFormat="1" applyBorder="1"/>
    <xf numFmtId="0" fontId="5" fillId="6" borderId="1" xfId="0" applyFont="1" applyFill="1" applyBorder="1"/>
    <xf numFmtId="0" fontId="22" fillId="6" borderId="1" xfId="0" applyFont="1" applyFill="1" applyBorder="1"/>
    <xf numFmtId="164" fontId="5" fillId="6" borderId="1" xfId="0" applyNumberFormat="1" applyFont="1" applyFill="1" applyBorder="1"/>
    <xf numFmtId="0" fontId="23" fillId="6" borderId="1" xfId="0" applyFont="1" applyFill="1" applyBorder="1"/>
    <xf numFmtId="0" fontId="23" fillId="3" borderId="1" xfId="0" applyFont="1" applyFill="1" applyBorder="1"/>
    <xf numFmtId="0" fontId="13" fillId="3" borderId="1" xfId="0" applyFont="1" applyFill="1" applyBorder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2</xdr:row>
      <xdr:rowOff>76200</xdr:rowOff>
    </xdr:from>
    <xdr:to>
      <xdr:col>5</xdr:col>
      <xdr:colOff>476443</xdr:colOff>
      <xdr:row>2</xdr:row>
      <xdr:rowOff>609674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339DD0-EDA7-439B-ADD4-FBC1575F6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104900"/>
          <a:ext cx="1381318" cy="533474"/>
        </a:xfrm>
        <a:prstGeom prst="rect">
          <a:avLst/>
        </a:prstGeom>
      </xdr:spPr>
    </xdr:pic>
    <xdr:clientData/>
  </xdr:twoCellAnchor>
  <xdr:oneCellAnchor>
    <xdr:from>
      <xdr:col>23</xdr:col>
      <xdr:colOff>66675</xdr:colOff>
      <xdr:row>2</xdr:row>
      <xdr:rowOff>85725</xdr:rowOff>
    </xdr:from>
    <xdr:ext cx="781050" cy="4364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543E9A-C36B-4617-A80A-27BC321BE56B}"/>
                </a:ext>
              </a:extLst>
            </xdr:cNvPr>
            <xdr:cNvSpPr txBox="1"/>
          </xdr:nvSpPr>
          <xdr:spPr>
            <a:xfrm>
              <a:off x="13525500" y="111442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𝟏𝟐</m:t>
                        </m:r>
                      </m:sup>
                      <m:e>
                        <m:sSup>
                          <m:sSupPr>
                            <m:ctrlPr>
                              <a:rPr lang="ru-RU" sz="10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e>
                          <m:sup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𝒍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e>
                    </m:nary>
                  </m:oMath>
                </m:oMathPara>
              </a14:m>
              <a:endParaRPr lang="ru-RU" sz="10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543E9A-C36B-4617-A80A-27BC321BE56B}"/>
                </a:ext>
              </a:extLst>
            </xdr:cNvPr>
            <xdr:cNvSpPr txBox="1"/>
          </xdr:nvSpPr>
          <xdr:spPr>
            <a:xfrm>
              <a:off x="13525500" y="111442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000" b="1" i="0">
                  <a:latin typeface="Cambria Math" panose="02040503050406030204" pitchFamily="18" charset="0"/>
                </a:rPr>
                <a:t>∑_(</a:t>
              </a:r>
              <a:r>
                <a:rPr lang="en-US" sz="1000" b="1" i="0">
                  <a:latin typeface="Cambria Math" panose="02040503050406030204" pitchFamily="18" charset="0"/>
                </a:rPr>
                <a:t>𝒊</a:t>
              </a:r>
              <a:r>
                <a:rPr lang="ru-RU" sz="1000" b="1" i="0">
                  <a:latin typeface="Cambria Math" panose="02040503050406030204" pitchFamily="18" charset="0"/>
                </a:rPr>
                <a:t>=𝟏)^𝟏𝟐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ru-RU" sz="1000" b="1" i="0">
                  <a:latin typeface="Cambria Math" panose="02040503050406030204" pitchFamily="18" charset="0"/>
                </a:rPr>
                <a:t>𝟐^(−</a:t>
              </a:r>
              <a:r>
                <a:rPr lang="en-US" sz="1000" b="1" i="0">
                  <a:latin typeface="Cambria Math" panose="02040503050406030204" pitchFamily="18" charset="0"/>
                </a:rPr>
                <a:t>𝒍(𝒊)</a:t>
              </a:r>
              <a:r>
                <a:rPr lang="ru-RU" sz="1000" b="1" i="0">
                  <a:latin typeface="Cambria Math" panose="02040503050406030204" pitchFamily="18" charset="0"/>
                </a:rPr>
                <a:t>)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≤𝟏〗</a:t>
              </a:r>
              <a:endParaRPr lang="ru-RU" sz="10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2</xdr:row>
      <xdr:rowOff>76200</xdr:rowOff>
    </xdr:from>
    <xdr:to>
      <xdr:col>5</xdr:col>
      <xdr:colOff>476443</xdr:colOff>
      <xdr:row>2</xdr:row>
      <xdr:rowOff>609674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A7FD7C8-95F9-4A71-9195-B1AEA7332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085850"/>
          <a:ext cx="1524193" cy="533474"/>
        </a:xfrm>
        <a:prstGeom prst="rect">
          <a:avLst/>
        </a:prstGeom>
      </xdr:spPr>
    </xdr:pic>
    <xdr:clientData/>
  </xdr:twoCellAnchor>
  <xdr:oneCellAnchor>
    <xdr:from>
      <xdr:col>19</xdr:col>
      <xdr:colOff>66675</xdr:colOff>
      <xdr:row>2</xdr:row>
      <xdr:rowOff>85725</xdr:rowOff>
    </xdr:from>
    <xdr:ext cx="781050" cy="4364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3B3A86-BE45-45BC-9AF3-9F7260488E28}"/>
                </a:ext>
              </a:extLst>
            </xdr:cNvPr>
            <xdr:cNvSpPr txBox="1"/>
          </xdr:nvSpPr>
          <xdr:spPr>
            <a:xfrm>
              <a:off x="15449550" y="109537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𝟏𝟐</m:t>
                        </m:r>
                      </m:sup>
                      <m:e>
                        <m:sSup>
                          <m:sSupPr>
                            <m:ctrlPr>
                              <a:rPr lang="ru-RU" sz="10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e>
                          <m:sup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𝒍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e>
                    </m:nary>
                  </m:oMath>
                </m:oMathPara>
              </a14:m>
              <a:endParaRPr lang="ru-RU" sz="10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3B3A86-BE45-45BC-9AF3-9F7260488E28}"/>
                </a:ext>
              </a:extLst>
            </xdr:cNvPr>
            <xdr:cNvSpPr txBox="1"/>
          </xdr:nvSpPr>
          <xdr:spPr>
            <a:xfrm>
              <a:off x="15449550" y="109537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000" b="1" i="0">
                  <a:latin typeface="Cambria Math" panose="02040503050406030204" pitchFamily="18" charset="0"/>
                </a:rPr>
                <a:t>∑_(</a:t>
              </a:r>
              <a:r>
                <a:rPr lang="en-US" sz="1000" b="1" i="0">
                  <a:latin typeface="Cambria Math" panose="02040503050406030204" pitchFamily="18" charset="0"/>
                </a:rPr>
                <a:t>𝒊</a:t>
              </a:r>
              <a:r>
                <a:rPr lang="ru-RU" sz="1000" b="1" i="0">
                  <a:latin typeface="Cambria Math" panose="02040503050406030204" pitchFamily="18" charset="0"/>
                </a:rPr>
                <a:t>=𝟏)^𝟏𝟐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ru-RU" sz="1000" b="1" i="0">
                  <a:latin typeface="Cambria Math" panose="02040503050406030204" pitchFamily="18" charset="0"/>
                </a:rPr>
                <a:t>𝟐^(−</a:t>
              </a:r>
              <a:r>
                <a:rPr lang="en-US" sz="1000" b="1" i="0">
                  <a:latin typeface="Cambria Math" panose="02040503050406030204" pitchFamily="18" charset="0"/>
                </a:rPr>
                <a:t>𝒍(𝒊)</a:t>
              </a:r>
              <a:r>
                <a:rPr lang="ru-RU" sz="1000" b="1" i="0">
                  <a:latin typeface="Cambria Math" panose="02040503050406030204" pitchFamily="18" charset="0"/>
                </a:rPr>
                <a:t>)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≤𝟏〗</a:t>
              </a:r>
              <a:endParaRPr lang="ru-RU" sz="1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28F3-39F7-48B2-BA25-2CD14986F1D5}">
  <dimension ref="A1:X26"/>
  <sheetViews>
    <sheetView topLeftCell="F4" workbookViewId="0">
      <selection activeCell="X5" sqref="X5"/>
    </sheetView>
  </sheetViews>
  <sheetFormatPr defaultRowHeight="14.25" x14ac:dyDescent="0.2"/>
  <cols>
    <col min="1" max="2" width="12.625" customWidth="1"/>
    <col min="4" max="4" width="17.375" customWidth="1"/>
    <col min="5" max="5" width="15.125" customWidth="1"/>
    <col min="6" max="6" width="12.375" customWidth="1"/>
    <col min="7" max="7" width="4.375" customWidth="1"/>
    <col min="8" max="8" width="9.25" customWidth="1"/>
    <col min="9" max="9" width="6.75" customWidth="1"/>
    <col min="10" max="19" width="6.75" bestFit="1" customWidth="1"/>
    <col min="20" max="20" width="2.875" bestFit="1" customWidth="1"/>
    <col min="21" max="21" width="9" bestFit="1" customWidth="1"/>
    <col min="22" max="22" width="6.375" customWidth="1"/>
    <col min="23" max="23" width="16.625" customWidth="1"/>
    <col min="24" max="24" width="14.625" customWidth="1"/>
  </cols>
  <sheetData>
    <row r="1" spans="1:24" ht="49.5" customHeight="1" x14ac:dyDescent="0.35">
      <c r="A1" s="51" t="s">
        <v>0</v>
      </c>
      <c r="B1" s="51"/>
      <c r="C1" s="51"/>
      <c r="D1" s="51"/>
      <c r="E1" s="51"/>
      <c r="F1" s="51"/>
    </row>
    <row r="2" spans="1:24" ht="30" x14ac:dyDescent="0.4">
      <c r="A2" s="1" t="s">
        <v>1</v>
      </c>
      <c r="B2" s="2"/>
      <c r="C2" s="2"/>
      <c r="D2" s="2"/>
      <c r="E2" s="2"/>
    </row>
    <row r="3" spans="1:24" ht="52.5" customHeight="1" thickBot="1" x14ac:dyDescent="0.3">
      <c r="D3" s="3" t="s">
        <v>2</v>
      </c>
      <c r="H3" s="4"/>
      <c r="J3" s="52" t="s">
        <v>3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</row>
    <row r="4" spans="1:24" ht="36.75" customHeight="1" x14ac:dyDescent="0.2">
      <c r="A4" s="6"/>
      <c r="B4" s="7" t="s">
        <v>4</v>
      </c>
      <c r="C4" s="8" t="s">
        <v>5</v>
      </c>
      <c r="D4" s="7" t="s">
        <v>6</v>
      </c>
      <c r="E4" s="8" t="s">
        <v>7</v>
      </c>
      <c r="F4" s="7" t="s">
        <v>8</v>
      </c>
      <c r="H4" s="9"/>
      <c r="I4" s="10" t="s">
        <v>9</v>
      </c>
      <c r="J4" s="11">
        <v>1</v>
      </c>
      <c r="K4" s="11">
        <v>2</v>
      </c>
      <c r="L4" s="11">
        <v>3</v>
      </c>
      <c r="M4" s="11">
        <v>4</v>
      </c>
      <c r="N4" s="11">
        <v>5</v>
      </c>
      <c r="O4" s="11">
        <v>6</v>
      </c>
      <c r="P4" s="11">
        <v>7</v>
      </c>
      <c r="Q4" s="11">
        <v>8</v>
      </c>
      <c r="R4" s="11">
        <v>9</v>
      </c>
      <c r="S4" s="11">
        <v>10</v>
      </c>
      <c r="T4" s="11">
        <v>11</v>
      </c>
      <c r="U4" s="11" t="s">
        <v>10</v>
      </c>
      <c r="V4" s="12" t="s">
        <v>11</v>
      </c>
      <c r="W4" s="13" t="s">
        <v>12</v>
      </c>
      <c r="X4" s="13" t="s">
        <v>13</v>
      </c>
    </row>
    <row r="5" spans="1:24" ht="15.75" x14ac:dyDescent="0.25">
      <c r="A5" s="14">
        <v>1</v>
      </c>
      <c r="B5" s="15"/>
      <c r="C5" s="16">
        <v>180</v>
      </c>
      <c r="D5" s="14">
        <f>C5/$C$17</f>
        <v>0.18</v>
      </c>
      <c r="E5" s="14">
        <f>D5*LOG(D5,2)</f>
        <v>-0.4453076138998342</v>
      </c>
      <c r="F5" s="14"/>
      <c r="I5" s="17">
        <v>0.18</v>
      </c>
      <c r="J5" s="17">
        <v>0.18</v>
      </c>
      <c r="K5" s="17">
        <v>0.18</v>
      </c>
      <c r="L5" s="17">
        <v>0.18</v>
      </c>
      <c r="M5" s="17">
        <v>0.18</v>
      </c>
      <c r="N5" s="17">
        <v>0.18</v>
      </c>
      <c r="O5" s="53">
        <v>0.216</v>
      </c>
      <c r="P5" s="53">
        <v>0.26700000000000002</v>
      </c>
      <c r="Q5" s="53">
        <v>0.32200000000000001</v>
      </c>
      <c r="R5" s="53">
        <v>0.41099999999999998</v>
      </c>
      <c r="S5" s="20">
        <v>0.41099999999999998</v>
      </c>
      <c r="T5" s="17">
        <v>1</v>
      </c>
      <c r="U5" s="18" t="s">
        <v>25</v>
      </c>
      <c r="V5" s="58">
        <v>3</v>
      </c>
      <c r="W5" s="59">
        <f>V5*I5</f>
        <v>0.54</v>
      </c>
      <c r="X5" s="19">
        <f>2^(-V5)</f>
        <v>0.125</v>
      </c>
    </row>
    <row r="6" spans="1:24" ht="15.75" x14ac:dyDescent="0.25">
      <c r="A6" s="14">
        <v>2</v>
      </c>
      <c r="B6" s="15"/>
      <c r="C6" s="16">
        <v>139</v>
      </c>
      <c r="D6" s="14">
        <f t="shared" ref="D6:D16" si="0">C6/$C$17</f>
        <v>0.13900000000000001</v>
      </c>
      <c r="E6" s="14">
        <f t="shared" ref="E6:E16" si="1">D6*LOG(D6,2)</f>
        <v>-0.39571120645946256</v>
      </c>
      <c r="F6" s="14"/>
      <c r="I6" s="17">
        <v>0.13900000000000001</v>
      </c>
      <c r="J6" s="17">
        <v>0.13900000000000001</v>
      </c>
      <c r="K6" s="17">
        <v>0.13900000000000001</v>
      </c>
      <c r="L6" s="17">
        <v>0.13900000000000001</v>
      </c>
      <c r="M6" s="54">
        <v>0.14199999999999999</v>
      </c>
      <c r="N6" s="54">
        <v>0.19500000000000001</v>
      </c>
      <c r="O6" s="17">
        <v>0.19500000000000001</v>
      </c>
      <c r="P6" s="17">
        <v>0.216</v>
      </c>
      <c r="Q6" s="17">
        <v>0.26700000000000002</v>
      </c>
      <c r="R6" s="20">
        <v>0.32200000000000001</v>
      </c>
      <c r="S6" s="53">
        <v>0.58899999999999997</v>
      </c>
      <c r="T6" s="55"/>
      <c r="U6" s="18" t="s">
        <v>26</v>
      </c>
      <c r="V6" s="58">
        <v>3</v>
      </c>
      <c r="W6" s="59">
        <f t="shared" ref="W6:W16" si="2">V6*I6</f>
        <v>0.41700000000000004</v>
      </c>
      <c r="X6" s="19">
        <f t="shared" ref="X6:X16" si="3">2^(-V6)</f>
        <v>0.125</v>
      </c>
    </row>
    <row r="7" spans="1:24" ht="15.75" x14ac:dyDescent="0.25">
      <c r="A7" s="14">
        <v>3</v>
      </c>
      <c r="B7" s="15"/>
      <c r="C7" s="16">
        <v>128</v>
      </c>
      <c r="D7" s="14">
        <f t="shared" si="0"/>
        <v>0.128</v>
      </c>
      <c r="E7" s="14">
        <f t="shared" si="1"/>
        <v>-0.37962038843674717</v>
      </c>
      <c r="F7" s="14"/>
      <c r="I7" s="17">
        <v>0.128</v>
      </c>
      <c r="J7" s="17">
        <v>0.128</v>
      </c>
      <c r="K7" s="17">
        <v>0.128</v>
      </c>
      <c r="L7" s="17">
        <v>0.128</v>
      </c>
      <c r="M7" s="17">
        <v>0.13900000000000001</v>
      </c>
      <c r="N7" s="17">
        <v>0.14199999999999999</v>
      </c>
      <c r="O7" s="17">
        <v>0.18</v>
      </c>
      <c r="P7" s="17">
        <v>0.19500000000000001</v>
      </c>
      <c r="Q7" s="20">
        <v>0.216</v>
      </c>
      <c r="R7" s="20">
        <v>0.26700000000000002</v>
      </c>
      <c r="S7" s="55"/>
      <c r="T7" s="55"/>
      <c r="U7" s="18" t="s">
        <v>27</v>
      </c>
      <c r="V7" s="58">
        <v>3</v>
      </c>
      <c r="W7" s="59">
        <f t="shared" si="2"/>
        <v>0.38400000000000001</v>
      </c>
      <c r="X7" s="19">
        <f t="shared" si="3"/>
        <v>0.125</v>
      </c>
    </row>
    <row r="8" spans="1:24" ht="15.75" x14ac:dyDescent="0.25">
      <c r="A8" s="14">
        <v>4</v>
      </c>
      <c r="B8" s="15"/>
      <c r="C8" s="16">
        <v>113</v>
      </c>
      <c r="D8" s="14">
        <f t="shared" si="0"/>
        <v>0.113</v>
      </c>
      <c r="E8" s="14">
        <f t="shared" si="1"/>
        <v>-0.35545340141389964</v>
      </c>
      <c r="F8" s="14"/>
      <c r="I8" s="17">
        <v>0.113</v>
      </c>
      <c r="J8" s="17">
        <v>0.113</v>
      </c>
      <c r="K8" s="17">
        <v>0.113</v>
      </c>
      <c r="L8" s="17">
        <v>0.113</v>
      </c>
      <c r="M8" s="17">
        <v>0.128</v>
      </c>
      <c r="N8" s="17">
        <v>0.13900000000000001</v>
      </c>
      <c r="O8" s="17">
        <v>0.14199999999999999</v>
      </c>
      <c r="P8" s="20">
        <v>0.18</v>
      </c>
      <c r="Q8" s="20">
        <v>0.19500000000000001</v>
      </c>
      <c r="R8" s="55"/>
      <c r="S8" s="55"/>
      <c r="T8" s="55"/>
      <c r="U8" s="18" t="s">
        <v>28</v>
      </c>
      <c r="V8" s="58">
        <v>3</v>
      </c>
      <c r="W8" s="59">
        <f t="shared" si="2"/>
        <v>0.33900000000000002</v>
      </c>
      <c r="X8" s="19">
        <f t="shared" si="3"/>
        <v>0.125</v>
      </c>
    </row>
    <row r="9" spans="1:24" ht="15.75" x14ac:dyDescent="0.25">
      <c r="A9" s="14">
        <v>5</v>
      </c>
      <c r="B9" s="15"/>
      <c r="C9" s="16">
        <v>103</v>
      </c>
      <c r="D9" s="14">
        <f t="shared" si="0"/>
        <v>0.10299999999999999</v>
      </c>
      <c r="E9" s="14">
        <f t="shared" si="1"/>
        <v>-0.3377662270203235</v>
      </c>
      <c r="F9" s="14"/>
      <c r="I9" s="17">
        <v>0.10299999999999999</v>
      </c>
      <c r="J9" s="17">
        <v>0.10299999999999999</v>
      </c>
      <c r="K9" s="17">
        <v>0.10299999999999999</v>
      </c>
      <c r="L9" s="17">
        <v>0.10299999999999999</v>
      </c>
      <c r="M9" s="17">
        <v>0.113</v>
      </c>
      <c r="N9" s="17">
        <v>0.128</v>
      </c>
      <c r="O9" s="20">
        <v>0.13900000000000001</v>
      </c>
      <c r="P9" s="20">
        <v>0.14199999999999999</v>
      </c>
      <c r="Q9" s="55"/>
      <c r="R9" s="55"/>
      <c r="S9" s="55"/>
      <c r="T9" s="55"/>
      <c r="U9" s="18" t="s">
        <v>29</v>
      </c>
      <c r="V9" s="58">
        <v>3</v>
      </c>
      <c r="W9" s="59">
        <f t="shared" si="2"/>
        <v>0.309</v>
      </c>
      <c r="X9" s="19">
        <f t="shared" si="3"/>
        <v>0.125</v>
      </c>
    </row>
    <row r="10" spans="1:24" ht="15.75" x14ac:dyDescent="0.25">
      <c r="A10" s="14">
        <v>6</v>
      </c>
      <c r="B10" s="15"/>
      <c r="C10" s="16">
        <v>98</v>
      </c>
      <c r="D10" s="14">
        <f t="shared" si="0"/>
        <v>9.8000000000000004E-2</v>
      </c>
      <c r="E10" s="14">
        <f t="shared" si="1"/>
        <v>-0.32840529517359413</v>
      </c>
      <c r="F10" s="14"/>
      <c r="I10" s="17">
        <v>9.8000000000000004E-2</v>
      </c>
      <c r="J10" s="17">
        <v>9.8000000000000004E-2</v>
      </c>
      <c r="K10" s="17">
        <v>9.8000000000000004E-2</v>
      </c>
      <c r="L10" s="17">
        <v>9.8000000000000004E-2</v>
      </c>
      <c r="M10" s="17">
        <v>0.10299999999999999</v>
      </c>
      <c r="N10" s="20">
        <v>0.113</v>
      </c>
      <c r="O10" s="20">
        <v>0.128</v>
      </c>
      <c r="P10" s="55"/>
      <c r="Q10" s="55"/>
      <c r="R10" s="55"/>
      <c r="S10" s="55"/>
      <c r="T10" s="55"/>
      <c r="U10" s="18" t="s">
        <v>30</v>
      </c>
      <c r="V10" s="58">
        <v>3</v>
      </c>
      <c r="W10" s="59">
        <f t="shared" si="2"/>
        <v>0.29400000000000004</v>
      </c>
      <c r="X10" s="19">
        <f t="shared" si="3"/>
        <v>0.125</v>
      </c>
    </row>
    <row r="11" spans="1:24" ht="15.75" x14ac:dyDescent="0.25">
      <c r="A11" s="14">
        <v>7</v>
      </c>
      <c r="B11" s="15"/>
      <c r="C11" s="16">
        <v>97</v>
      </c>
      <c r="D11" s="14">
        <f t="shared" si="0"/>
        <v>9.7000000000000003E-2</v>
      </c>
      <c r="E11" s="14">
        <f t="shared" si="1"/>
        <v>-0.32648952992007108</v>
      </c>
      <c r="F11" s="14"/>
      <c r="I11" s="17">
        <v>9.7000000000000003E-2</v>
      </c>
      <c r="J11" s="17">
        <v>9.7000000000000003E-2</v>
      </c>
      <c r="K11" s="17">
        <v>9.7000000000000003E-2</v>
      </c>
      <c r="L11" s="17">
        <v>9.7000000000000003E-2</v>
      </c>
      <c r="M11" s="20">
        <v>9.8000000000000004E-2</v>
      </c>
      <c r="N11" s="20">
        <v>0.10299999999999999</v>
      </c>
      <c r="O11" s="55"/>
      <c r="P11" s="55"/>
      <c r="Q11" s="55"/>
      <c r="R11" s="55"/>
      <c r="S11" s="55"/>
      <c r="T11" s="55"/>
      <c r="U11" s="18" t="s">
        <v>31</v>
      </c>
      <c r="V11" s="58">
        <v>3</v>
      </c>
      <c r="W11" s="59">
        <f t="shared" si="2"/>
        <v>0.29100000000000004</v>
      </c>
      <c r="X11" s="19">
        <f t="shared" si="3"/>
        <v>0.125</v>
      </c>
    </row>
    <row r="12" spans="1:24" ht="15.75" x14ac:dyDescent="0.25">
      <c r="A12" s="14">
        <v>8</v>
      </c>
      <c r="B12" s="15"/>
      <c r="C12" s="16">
        <v>59</v>
      </c>
      <c r="D12" s="14">
        <f t="shared" si="0"/>
        <v>5.8999999999999997E-2</v>
      </c>
      <c r="E12" s="14">
        <f t="shared" si="1"/>
        <v>-0.24090533288271446</v>
      </c>
      <c r="F12" s="14"/>
      <c r="I12" s="17">
        <v>5.8999999999999997E-2</v>
      </c>
      <c r="J12" s="17">
        <v>5.8999999999999997E-2</v>
      </c>
      <c r="K12" s="17">
        <v>5.8999999999999997E-2</v>
      </c>
      <c r="L12" s="54">
        <v>8.3000000000000004E-2</v>
      </c>
      <c r="M12" s="20">
        <v>9.7000000000000003E-2</v>
      </c>
      <c r="N12" s="17"/>
      <c r="O12" s="55"/>
      <c r="P12" s="55"/>
      <c r="Q12" s="55"/>
      <c r="R12" s="55"/>
      <c r="S12" s="55"/>
      <c r="T12" s="55"/>
      <c r="U12" s="18" t="s">
        <v>32</v>
      </c>
      <c r="V12" s="58">
        <v>4</v>
      </c>
      <c r="W12" s="59">
        <f t="shared" si="2"/>
        <v>0.23599999999999999</v>
      </c>
      <c r="X12" s="19">
        <f t="shared" si="3"/>
        <v>6.25E-2</v>
      </c>
    </row>
    <row r="13" spans="1:24" ht="15.75" x14ac:dyDescent="0.25">
      <c r="A13" s="14">
        <v>9</v>
      </c>
      <c r="B13" s="15"/>
      <c r="C13" s="16">
        <v>44</v>
      </c>
      <c r="D13" s="14">
        <f t="shared" si="0"/>
        <v>4.3999999999999997E-2</v>
      </c>
      <c r="E13" s="14">
        <f t="shared" si="1"/>
        <v>-0.19827951730509075</v>
      </c>
      <c r="F13" s="14"/>
      <c r="I13" s="17">
        <v>4.3999999999999997E-2</v>
      </c>
      <c r="J13" s="17">
        <v>4.3999999999999997E-2</v>
      </c>
      <c r="K13" s="20">
        <v>4.3999999999999997E-2</v>
      </c>
      <c r="L13" s="20">
        <v>5.8999999999999997E-2</v>
      </c>
      <c r="M13" s="17"/>
      <c r="N13" s="17"/>
      <c r="O13" s="55"/>
      <c r="P13" s="55"/>
      <c r="Q13" s="55"/>
      <c r="R13" s="55"/>
      <c r="S13" s="55"/>
      <c r="T13" s="55"/>
      <c r="U13" s="18" t="s">
        <v>33</v>
      </c>
      <c r="V13" s="58">
        <v>5</v>
      </c>
      <c r="W13" s="59">
        <f t="shared" si="2"/>
        <v>0.21999999999999997</v>
      </c>
      <c r="X13" s="19">
        <f t="shared" si="3"/>
        <v>3.125E-2</v>
      </c>
    </row>
    <row r="14" spans="1:24" ht="15.75" x14ac:dyDescent="0.25">
      <c r="A14" s="14">
        <v>10</v>
      </c>
      <c r="B14" s="15"/>
      <c r="C14" s="16">
        <v>17</v>
      </c>
      <c r="D14" s="14">
        <f t="shared" si="0"/>
        <v>1.7000000000000001E-2</v>
      </c>
      <c r="E14" s="14">
        <f t="shared" si="1"/>
        <v>-9.9931464537999712E-2</v>
      </c>
      <c r="F14" s="14"/>
      <c r="I14" s="17">
        <v>1.7000000000000001E-2</v>
      </c>
      <c r="J14" s="56">
        <v>2.1999999999999999E-2</v>
      </c>
      <c r="K14" s="56">
        <v>3.9E-2</v>
      </c>
      <c r="L14" s="57"/>
      <c r="M14" s="55"/>
      <c r="N14" s="55"/>
      <c r="O14" s="55"/>
      <c r="P14" s="55"/>
      <c r="Q14" s="55"/>
      <c r="R14" s="55"/>
      <c r="S14" s="55"/>
      <c r="T14" s="55"/>
      <c r="U14" s="18" t="s">
        <v>34</v>
      </c>
      <c r="V14" s="58">
        <v>6</v>
      </c>
      <c r="W14" s="59">
        <f t="shared" si="2"/>
        <v>0.10200000000000001</v>
      </c>
      <c r="X14" s="19">
        <f t="shared" si="3"/>
        <v>1.5625E-2</v>
      </c>
    </row>
    <row r="15" spans="1:24" ht="15.75" x14ac:dyDescent="0.25">
      <c r="A15" s="14">
        <v>11</v>
      </c>
      <c r="B15" s="15"/>
      <c r="C15" s="16">
        <v>13</v>
      </c>
      <c r="D15" s="14">
        <f t="shared" si="0"/>
        <v>1.2999999999999999E-2</v>
      </c>
      <c r="E15" s="14">
        <f t="shared" si="1"/>
        <v>-8.1449479364772939E-2</v>
      </c>
      <c r="F15" s="14"/>
      <c r="I15" s="20">
        <v>1.2999999999999999E-2</v>
      </c>
      <c r="J15" s="20">
        <v>1.7000000000000001E-2</v>
      </c>
      <c r="K15" s="57"/>
      <c r="L15" s="57"/>
      <c r="M15" s="55"/>
      <c r="N15" s="55"/>
      <c r="O15" s="55"/>
      <c r="P15" s="55"/>
      <c r="Q15" s="55"/>
      <c r="R15" s="55"/>
      <c r="S15" s="55"/>
      <c r="T15" s="55"/>
      <c r="U15" s="18" t="s">
        <v>35</v>
      </c>
      <c r="V15" s="58">
        <v>7</v>
      </c>
      <c r="W15" s="59">
        <f t="shared" si="2"/>
        <v>9.0999999999999998E-2</v>
      </c>
      <c r="X15" s="19">
        <f t="shared" si="3"/>
        <v>7.8125E-3</v>
      </c>
    </row>
    <row r="16" spans="1:24" ht="16.5" thickBot="1" x14ac:dyDescent="0.3">
      <c r="A16" s="21">
        <v>12</v>
      </c>
      <c r="B16" s="22"/>
      <c r="C16" s="23">
        <v>9</v>
      </c>
      <c r="D16" s="21">
        <f t="shared" si="0"/>
        <v>8.9999999999999993E-3</v>
      </c>
      <c r="E16" s="21">
        <f t="shared" si="1"/>
        <v>-6.1162733548977971E-2</v>
      </c>
      <c r="F16" s="14"/>
      <c r="I16" s="20">
        <v>8.9999999999999993E-3</v>
      </c>
      <c r="J16" s="58"/>
      <c r="K16" s="58"/>
      <c r="L16" s="58"/>
      <c r="M16" s="55"/>
      <c r="N16" s="55"/>
      <c r="O16" s="55"/>
      <c r="P16" s="55"/>
      <c r="Q16" s="55"/>
      <c r="R16" s="55"/>
      <c r="S16" s="55"/>
      <c r="T16" s="55"/>
      <c r="U16" s="18" t="s">
        <v>36</v>
      </c>
      <c r="V16" s="58">
        <v>7</v>
      </c>
      <c r="W16" s="59">
        <f t="shared" si="2"/>
        <v>6.3E-2</v>
      </c>
      <c r="X16" s="19">
        <f t="shared" si="3"/>
        <v>7.8125E-3</v>
      </c>
    </row>
    <row r="17" spans="1:24" ht="16.5" thickBot="1" x14ac:dyDescent="0.3">
      <c r="A17" s="24">
        <v>13</v>
      </c>
      <c r="B17" s="24"/>
      <c r="C17" s="25">
        <f>SUM(C5:C16)</f>
        <v>1000</v>
      </c>
      <c r="D17" s="25" t="s">
        <v>14</v>
      </c>
      <c r="E17" s="26">
        <f>-SUM(E5:E16)</f>
        <v>3.2504821899634879</v>
      </c>
      <c r="F17" s="27" t="s">
        <v>15</v>
      </c>
      <c r="I17" s="28"/>
      <c r="J17" s="29"/>
      <c r="K17" s="30"/>
      <c r="L17" s="30"/>
      <c r="M17" s="30"/>
      <c r="N17" s="30"/>
      <c r="O17" s="30"/>
      <c r="P17" s="31"/>
      <c r="Q17" s="31"/>
      <c r="R17" s="31"/>
      <c r="S17" s="31"/>
      <c r="T17" s="31"/>
      <c r="U17" s="29"/>
      <c r="V17" s="32" t="s">
        <v>16</v>
      </c>
      <c r="W17" s="33">
        <f>SUM(W5:W16)</f>
        <v>3.2860000000000005</v>
      </c>
      <c r="X17" s="34">
        <f>SUM(X5:X16)</f>
        <v>1</v>
      </c>
    </row>
    <row r="18" spans="1:24" ht="15.75" x14ac:dyDescent="0.25">
      <c r="A18" s="14"/>
      <c r="B18" s="14"/>
      <c r="C18" s="14"/>
      <c r="D18" s="35" t="s">
        <v>17</v>
      </c>
      <c r="E18" s="36">
        <f>C17*E17</f>
        <v>3250.4821899634881</v>
      </c>
      <c r="F18" s="27" t="s">
        <v>18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 t="s">
        <v>19</v>
      </c>
      <c r="W18" s="39">
        <f>1-$E$17/W17</f>
        <v>1.0808828373862656E-2</v>
      </c>
      <c r="X18" s="39"/>
    </row>
    <row r="19" spans="1:24" ht="33" customHeight="1" x14ac:dyDescent="0.2">
      <c r="A19" s="47" t="s">
        <v>20</v>
      </c>
      <c r="B19" s="47"/>
      <c r="C19" s="47"/>
      <c r="D19" s="47"/>
      <c r="E19" s="40">
        <v>8</v>
      </c>
      <c r="F19" s="27" t="s">
        <v>15</v>
      </c>
      <c r="W19" s="41">
        <f>W18</f>
        <v>1.0808828373862656E-2</v>
      </c>
      <c r="X19" s="41"/>
    </row>
    <row r="20" spans="1:24" ht="15.75" x14ac:dyDescent="0.2">
      <c r="A20" s="44" t="s">
        <v>21</v>
      </c>
      <c r="B20" s="45"/>
      <c r="C20" s="45"/>
      <c r="D20" s="46"/>
      <c r="E20" s="42">
        <f>1-$E$17/E19</f>
        <v>0.59368972625456395</v>
      </c>
      <c r="F20" s="27"/>
    </row>
    <row r="21" spans="1:24" ht="40.5" customHeight="1" x14ac:dyDescent="0.2">
      <c r="A21" s="47" t="s">
        <v>22</v>
      </c>
      <c r="B21" s="47"/>
      <c r="C21" s="47"/>
      <c r="D21" s="47"/>
      <c r="E21" s="40">
        <v>16</v>
      </c>
      <c r="F21" s="27" t="s">
        <v>15</v>
      </c>
    </row>
    <row r="22" spans="1:24" ht="15.75" x14ac:dyDescent="0.25">
      <c r="A22" s="44" t="s">
        <v>21</v>
      </c>
      <c r="B22" s="45"/>
      <c r="C22" s="45"/>
      <c r="D22" s="46"/>
      <c r="E22" s="20">
        <f>1-$E$17/E21</f>
        <v>0.79684486312728198</v>
      </c>
      <c r="F22" s="14"/>
    </row>
    <row r="23" spans="1:24" ht="40.5" customHeight="1" x14ac:dyDescent="0.2">
      <c r="A23" s="47" t="s">
        <v>23</v>
      </c>
      <c r="B23" s="47"/>
      <c r="C23" s="47"/>
      <c r="D23" s="47"/>
      <c r="E23" s="40">
        <v>3.3210000000000002</v>
      </c>
      <c r="F23" s="27" t="s">
        <v>15</v>
      </c>
    </row>
    <row r="24" spans="1:24" ht="15.75" x14ac:dyDescent="0.25">
      <c r="A24" s="48" t="s">
        <v>21</v>
      </c>
      <c r="B24" s="49"/>
      <c r="C24" s="49"/>
      <c r="D24" s="50"/>
      <c r="E24" s="43">
        <f>1-$E$17/E23</f>
        <v>2.1233908472301222E-2</v>
      </c>
      <c r="F24" s="14"/>
    </row>
    <row r="25" spans="1:24" ht="40.5" customHeight="1" x14ac:dyDescent="0.2">
      <c r="A25" s="47" t="s">
        <v>24</v>
      </c>
      <c r="B25" s="47"/>
      <c r="C25" s="47"/>
      <c r="D25" s="47"/>
      <c r="E25" s="40">
        <v>3.2860000000000005</v>
      </c>
      <c r="F25" s="27" t="s">
        <v>15</v>
      </c>
    </row>
    <row r="26" spans="1:24" ht="15.75" x14ac:dyDescent="0.25">
      <c r="A26" s="48" t="s">
        <v>21</v>
      </c>
      <c r="B26" s="49"/>
      <c r="C26" s="49"/>
      <c r="D26" s="50"/>
      <c r="E26" s="43">
        <f>1-$E$17/E25</f>
        <v>1.0808828373862656E-2</v>
      </c>
      <c r="F26" s="14"/>
    </row>
  </sheetData>
  <dataConsolidate/>
  <mergeCells count="10">
    <mergeCell ref="A1:F1"/>
    <mergeCell ref="J3:W3"/>
    <mergeCell ref="A19:D19"/>
    <mergeCell ref="A20:D20"/>
    <mergeCell ref="A21:D21"/>
    <mergeCell ref="A22:D22"/>
    <mergeCell ref="A23:D23"/>
    <mergeCell ref="A24:D24"/>
    <mergeCell ref="A25:D25"/>
    <mergeCell ref="A26:D26"/>
  </mergeCells>
  <pageMargins left="0.7" right="0.7" top="0.75" bottom="0.75" header="0.3" footer="0.3"/>
  <ignoredErrors>
    <ignoredError sqref="U5:U16" numberStoredAsText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D98A-28F9-4F10-8F27-73BD95AB76C5}">
  <dimension ref="A1:T25"/>
  <sheetViews>
    <sheetView tabSelected="1" topLeftCell="E4" workbookViewId="0">
      <selection activeCell="N9" sqref="N9"/>
    </sheetView>
  </sheetViews>
  <sheetFormatPr defaultRowHeight="14.25" x14ac:dyDescent="0.2"/>
  <cols>
    <col min="1" max="2" width="12.625" customWidth="1"/>
    <col min="3" max="3" width="9" customWidth="1"/>
    <col min="4" max="4" width="17.375" customWidth="1"/>
    <col min="5" max="5" width="15.125" customWidth="1"/>
    <col min="6" max="6" width="12.375" customWidth="1"/>
    <col min="7" max="7" width="4.375" customWidth="1"/>
    <col min="8" max="8" width="9.25" customWidth="1"/>
    <col min="9" max="9" width="6.75" customWidth="1"/>
    <col min="10" max="16" width="6.75" bestFit="1" customWidth="1"/>
    <col min="17" max="17" width="9" bestFit="1" customWidth="1"/>
    <col min="18" max="18" width="6.375" customWidth="1"/>
    <col min="19" max="19" width="16.625" customWidth="1"/>
    <col min="20" max="20" width="14.625" customWidth="1"/>
  </cols>
  <sheetData>
    <row r="1" spans="1:20" ht="49.5" customHeight="1" x14ac:dyDescent="0.35">
      <c r="A1" s="51" t="s">
        <v>0</v>
      </c>
      <c r="B1" s="51"/>
      <c r="C1" s="51"/>
      <c r="D1" s="51"/>
      <c r="E1" s="51"/>
      <c r="F1" s="51"/>
    </row>
    <row r="2" spans="1:20" ht="30" x14ac:dyDescent="0.4">
      <c r="A2" s="1" t="s">
        <v>1</v>
      </c>
      <c r="B2" s="2"/>
      <c r="C2" s="2"/>
      <c r="D2" s="2"/>
      <c r="E2" s="2"/>
    </row>
    <row r="3" spans="1:20" ht="52.5" customHeight="1" thickBot="1" x14ac:dyDescent="0.3">
      <c r="D3" s="3" t="s">
        <v>2</v>
      </c>
      <c r="H3" s="4"/>
      <c r="J3" s="52" t="s">
        <v>3</v>
      </c>
      <c r="K3" s="52"/>
      <c r="L3" s="52"/>
      <c r="M3" s="52"/>
      <c r="N3" s="52"/>
      <c r="O3" s="52"/>
      <c r="P3" s="52"/>
      <c r="Q3" s="52"/>
      <c r="R3" s="52"/>
      <c r="S3" s="52"/>
      <c r="T3" s="5"/>
    </row>
    <row r="4" spans="1:20" ht="36.75" customHeight="1" x14ac:dyDescent="0.2">
      <c r="A4" s="6"/>
      <c r="B4" s="7" t="s">
        <v>4</v>
      </c>
      <c r="C4" s="8" t="s">
        <v>5</v>
      </c>
      <c r="D4" s="7" t="s">
        <v>6</v>
      </c>
      <c r="E4" s="8" t="s">
        <v>7</v>
      </c>
      <c r="F4" s="7" t="s">
        <v>8</v>
      </c>
      <c r="H4" s="9"/>
      <c r="I4" s="10" t="s">
        <v>9</v>
      </c>
      <c r="J4" s="11">
        <v>1</v>
      </c>
      <c r="K4" s="11">
        <v>2</v>
      </c>
      <c r="L4" s="11">
        <v>3</v>
      </c>
      <c r="M4" s="11">
        <v>4</v>
      </c>
      <c r="N4" s="11">
        <v>5</v>
      </c>
      <c r="O4" s="11">
        <v>6</v>
      </c>
      <c r="P4" s="11">
        <v>7</v>
      </c>
      <c r="Q4" s="11" t="s">
        <v>10</v>
      </c>
      <c r="R4" s="12" t="s">
        <v>11</v>
      </c>
      <c r="S4" s="13" t="s">
        <v>12</v>
      </c>
      <c r="T4" s="13" t="s">
        <v>13</v>
      </c>
    </row>
    <row r="5" spans="1:20" ht="15.75" x14ac:dyDescent="0.25">
      <c r="A5" s="14">
        <v>1</v>
      </c>
      <c r="B5" s="60" t="s">
        <v>31</v>
      </c>
      <c r="C5" s="61">
        <f>2/3*2/3*2/3</f>
        <v>0.29629629629629628</v>
      </c>
      <c r="D5" s="62">
        <f>C5/$C$13</f>
        <v>0.29629629629629628</v>
      </c>
      <c r="E5" s="14">
        <f>D5*LOG(D5,2)</f>
        <v>-0.51996666730769436</v>
      </c>
      <c r="F5" s="14"/>
      <c r="I5" s="17">
        <v>0.29629629629629628</v>
      </c>
      <c r="J5" s="17">
        <v>0.29629629629629628</v>
      </c>
      <c r="K5" s="17">
        <v>0.29629629629629628</v>
      </c>
      <c r="L5" s="17">
        <v>0.29629629629629628</v>
      </c>
      <c r="M5" s="17">
        <v>0.29629629629629628</v>
      </c>
      <c r="N5" s="66">
        <v>0.40699999999999997</v>
      </c>
      <c r="O5" s="20">
        <v>0.40699999999999997</v>
      </c>
      <c r="P5" s="17">
        <v>1</v>
      </c>
      <c r="Q5" s="18">
        <v>10</v>
      </c>
      <c r="R5" s="58">
        <v>2</v>
      </c>
      <c r="S5" s="59">
        <f>R5*I5</f>
        <v>0.59259259259259256</v>
      </c>
      <c r="T5" s="19">
        <f>2^(-R5)</f>
        <v>0.25</v>
      </c>
    </row>
    <row r="6" spans="1:20" ht="15.75" x14ac:dyDescent="0.25">
      <c r="A6" s="14">
        <v>2</v>
      </c>
      <c r="B6" s="60" t="s">
        <v>27</v>
      </c>
      <c r="C6" s="61">
        <f>1/3*2/3*2/3</f>
        <v>0.14814814814814814</v>
      </c>
      <c r="D6" s="14">
        <f>C6/$C$13</f>
        <v>0.14814814814814814</v>
      </c>
      <c r="E6" s="14">
        <f t="shared" ref="E6:E12" si="0">D6*LOG(D6,2)</f>
        <v>-0.40813148180199532</v>
      </c>
      <c r="F6" s="14"/>
      <c r="I6" s="17">
        <v>0.14814814814814814</v>
      </c>
      <c r="J6" s="17">
        <v>0.14814814814814814</v>
      </c>
      <c r="K6" s="17">
        <v>0.14814814814814814</v>
      </c>
      <c r="L6" s="66">
        <f>0.259</f>
        <v>0.25900000000000001</v>
      </c>
      <c r="M6" s="66">
        <f>0.296</f>
        <v>0.29599999999999999</v>
      </c>
      <c r="N6" s="20">
        <f>0.296</f>
        <v>0.29599999999999999</v>
      </c>
      <c r="O6" s="67">
        <f>0.592</f>
        <v>0.59199999999999997</v>
      </c>
      <c r="P6" s="63"/>
      <c r="Q6" s="18" t="s">
        <v>38</v>
      </c>
      <c r="R6" s="58">
        <v>2</v>
      </c>
      <c r="S6" s="59">
        <f t="shared" ref="S6:S12" si="1">R6*I6</f>
        <v>0.29629629629629628</v>
      </c>
      <c r="T6" s="19">
        <f t="shared" ref="T6:T12" si="2">2^(-R6)</f>
        <v>0.25</v>
      </c>
    </row>
    <row r="7" spans="1:20" ht="15.75" x14ac:dyDescent="0.25">
      <c r="A7" s="14">
        <v>3</v>
      </c>
      <c r="B7" s="60" t="s">
        <v>29</v>
      </c>
      <c r="C7" s="61">
        <f>2/3*1/3*2/3</f>
        <v>0.14814814814814814</v>
      </c>
      <c r="D7" s="14">
        <f>C7/$C$13</f>
        <v>0.14814814814814814</v>
      </c>
      <c r="E7" s="14">
        <f t="shared" si="0"/>
        <v>-0.40813148180199532</v>
      </c>
      <c r="F7" s="14"/>
      <c r="I7" s="17">
        <v>0.14814814814814814</v>
      </c>
      <c r="J7" s="17">
        <v>0.14814814814814814</v>
      </c>
      <c r="K7" s="17">
        <v>0.14814814814814814</v>
      </c>
      <c r="L7" s="17">
        <v>0.14814814814814814</v>
      </c>
      <c r="M7" s="20">
        <f>0.259</f>
        <v>0.25900000000000001</v>
      </c>
      <c r="N7" s="20">
        <f>0.296</f>
        <v>0.29599999999999999</v>
      </c>
      <c r="O7" s="63"/>
      <c r="P7" s="63"/>
      <c r="Q7" s="18">
        <v>110</v>
      </c>
      <c r="R7" s="58">
        <v>3</v>
      </c>
      <c r="S7" s="59">
        <f t="shared" si="1"/>
        <v>0.44444444444444442</v>
      </c>
      <c r="T7" s="19">
        <f t="shared" si="2"/>
        <v>0.125</v>
      </c>
    </row>
    <row r="8" spans="1:20" ht="15.75" x14ac:dyDescent="0.25">
      <c r="A8" s="14">
        <v>4</v>
      </c>
      <c r="B8" s="60" t="s">
        <v>30</v>
      </c>
      <c r="C8" s="61">
        <f>2/3*2/3*1/3</f>
        <v>0.14814814814814814</v>
      </c>
      <c r="D8" s="14">
        <f>C8/$C$13</f>
        <v>0.14814814814814814</v>
      </c>
      <c r="E8" s="14">
        <f t="shared" si="0"/>
        <v>-0.40813148180199532</v>
      </c>
      <c r="F8" s="14"/>
      <c r="I8" s="17">
        <v>0.14814814814814814</v>
      </c>
      <c r="J8" s="17">
        <v>0.14814814814814814</v>
      </c>
      <c r="K8" s="17">
        <v>0.14814814814814814</v>
      </c>
      <c r="L8" s="20">
        <v>0.14814814814814814</v>
      </c>
      <c r="M8" s="20">
        <v>0.14814814814814814</v>
      </c>
      <c r="N8" s="63"/>
      <c r="O8" s="63"/>
      <c r="P8" s="63"/>
      <c r="Q8" s="18">
        <v>111</v>
      </c>
      <c r="R8" s="58">
        <v>3</v>
      </c>
      <c r="S8" s="59">
        <f t="shared" si="1"/>
        <v>0.44444444444444442</v>
      </c>
      <c r="T8" s="19">
        <f t="shared" si="2"/>
        <v>0.125</v>
      </c>
    </row>
    <row r="9" spans="1:20" ht="15.75" x14ac:dyDescent="0.25">
      <c r="A9" s="14">
        <v>5</v>
      </c>
      <c r="B9" s="60" t="s">
        <v>37</v>
      </c>
      <c r="C9" s="61">
        <f>1/3*1/3*2/3</f>
        <v>7.407407407407407E-2</v>
      </c>
      <c r="D9" s="14">
        <f>C9/$C$13</f>
        <v>7.407407407407407E-2</v>
      </c>
      <c r="E9" s="14">
        <f t="shared" si="0"/>
        <v>-0.27813981497507173</v>
      </c>
      <c r="F9" s="14"/>
      <c r="I9" s="17">
        <v>7.407407407407407E-2</v>
      </c>
      <c r="J9" s="66">
        <f>0.111</f>
        <v>0.111</v>
      </c>
      <c r="K9" s="67">
        <f>0.148</f>
        <v>0.14799999999999999</v>
      </c>
      <c r="L9" s="20">
        <v>0.14814814814814814</v>
      </c>
      <c r="M9" s="63"/>
      <c r="N9" s="63"/>
      <c r="O9" s="63"/>
      <c r="P9" s="63"/>
      <c r="Q9" s="18" t="s">
        <v>39</v>
      </c>
      <c r="R9" s="58">
        <v>4</v>
      </c>
      <c r="S9" s="59">
        <f t="shared" si="1"/>
        <v>0.29629629629629628</v>
      </c>
      <c r="T9" s="19">
        <f t="shared" si="2"/>
        <v>6.25E-2</v>
      </c>
    </row>
    <row r="10" spans="1:20" ht="15.75" x14ac:dyDescent="0.25">
      <c r="A10" s="14">
        <v>6</v>
      </c>
      <c r="B10" s="60" t="s">
        <v>26</v>
      </c>
      <c r="C10" s="61">
        <f>1/3*2/3*1/3</f>
        <v>7.407407407407407E-2</v>
      </c>
      <c r="D10" s="14">
        <f>C10/$C$13</f>
        <v>7.407407407407407E-2</v>
      </c>
      <c r="E10" s="14">
        <f t="shared" si="0"/>
        <v>-0.27813981497507173</v>
      </c>
      <c r="F10" s="14"/>
      <c r="I10" s="17">
        <v>7.407407407407407E-2</v>
      </c>
      <c r="J10" s="20">
        <v>7.407407407407407E-2</v>
      </c>
      <c r="K10" s="68">
        <f>0.111</f>
        <v>0.111</v>
      </c>
      <c r="L10" s="63"/>
      <c r="M10" s="63"/>
      <c r="N10" s="63"/>
      <c r="O10" s="63"/>
      <c r="P10" s="65"/>
      <c r="Q10" s="18" t="s">
        <v>40</v>
      </c>
      <c r="R10" s="58">
        <v>4</v>
      </c>
      <c r="S10" s="59">
        <f t="shared" si="1"/>
        <v>0.29629629629629628</v>
      </c>
      <c r="T10" s="19">
        <f t="shared" si="2"/>
        <v>6.25E-2</v>
      </c>
    </row>
    <row r="11" spans="1:20" ht="15.75" x14ac:dyDescent="0.25">
      <c r="A11" s="14">
        <v>7</v>
      </c>
      <c r="B11" s="60" t="s">
        <v>28</v>
      </c>
      <c r="C11" s="61">
        <f>2/3*1/3*1/3</f>
        <v>7.407407407407407E-2</v>
      </c>
      <c r="D11" s="14">
        <f>C11/$C$13</f>
        <v>7.407407407407407E-2</v>
      </c>
      <c r="E11" s="14">
        <f t="shared" si="0"/>
        <v>-0.27813981497507173</v>
      </c>
      <c r="F11" s="14"/>
      <c r="I11" s="20">
        <v>7.407407407407407E-2</v>
      </c>
      <c r="J11" s="20">
        <v>7.407407407407407E-2</v>
      </c>
      <c r="K11" s="63"/>
      <c r="L11" s="63"/>
      <c r="M11" s="63"/>
      <c r="N11" s="63"/>
      <c r="O11" s="65"/>
      <c r="P11" s="65"/>
      <c r="Q11" s="18" t="s">
        <v>41</v>
      </c>
      <c r="R11" s="58">
        <v>4</v>
      </c>
      <c r="S11" s="59">
        <f t="shared" si="1"/>
        <v>0.29629629629629628</v>
      </c>
      <c r="T11" s="19">
        <f t="shared" si="2"/>
        <v>6.25E-2</v>
      </c>
    </row>
    <row r="12" spans="1:20" ht="15.75" x14ac:dyDescent="0.25">
      <c r="A12" s="14">
        <v>8</v>
      </c>
      <c r="B12" s="60" t="s">
        <v>25</v>
      </c>
      <c r="C12" s="61">
        <f>1/3*1/3*1/3</f>
        <v>3.7037037037037035E-2</v>
      </c>
      <c r="D12" s="14">
        <f>C12/$C$13</f>
        <v>3.7037037037037035E-2</v>
      </c>
      <c r="E12" s="14">
        <f t="shared" si="0"/>
        <v>-0.17610694452457293</v>
      </c>
      <c r="F12" s="14"/>
      <c r="I12" s="20">
        <v>3.7037037037037035E-2</v>
      </c>
      <c r="J12" s="63"/>
      <c r="K12" s="63"/>
      <c r="L12" s="64"/>
      <c r="M12" s="63"/>
      <c r="N12" s="63"/>
      <c r="O12" s="65"/>
      <c r="P12" s="65"/>
      <c r="Q12" s="18" t="s">
        <v>42</v>
      </c>
      <c r="R12" s="58">
        <v>4</v>
      </c>
      <c r="S12" s="59">
        <f t="shared" si="1"/>
        <v>0.14814814814814814</v>
      </c>
      <c r="T12" s="19">
        <f t="shared" si="2"/>
        <v>6.25E-2</v>
      </c>
    </row>
    <row r="13" spans="1:20" ht="16.5" thickBot="1" x14ac:dyDescent="0.3">
      <c r="A13" s="24">
        <v>9</v>
      </c>
      <c r="B13" s="24"/>
      <c r="C13" s="25">
        <f>SUM(C5:C12)</f>
        <v>1</v>
      </c>
      <c r="D13" s="25" t="s">
        <v>14</v>
      </c>
      <c r="E13" s="26">
        <f>-SUM(E5:E12)</f>
        <v>2.7548875021634687</v>
      </c>
      <c r="F13" s="27" t="s">
        <v>15</v>
      </c>
      <c r="I13" s="28"/>
      <c r="J13" s="29"/>
      <c r="K13" s="30"/>
      <c r="L13" s="30"/>
      <c r="M13" s="30"/>
      <c r="N13" s="30"/>
      <c r="O13" s="30"/>
      <c r="P13" s="31"/>
      <c r="Q13" s="29"/>
      <c r="R13" s="32" t="s">
        <v>16</v>
      </c>
      <c r="S13" s="33">
        <f>SUM(S5:S12)</f>
        <v>2.8148148148148149</v>
      </c>
      <c r="T13" s="34">
        <f>SUM(T5:T12)</f>
        <v>1</v>
      </c>
    </row>
    <row r="14" spans="1:20" ht="15.75" x14ac:dyDescent="0.25">
      <c r="A14" s="14"/>
      <c r="B14" s="14"/>
      <c r="C14" s="14"/>
      <c r="D14" s="35" t="s">
        <v>17</v>
      </c>
      <c r="E14" s="36">
        <f>C13*E13</f>
        <v>2.7548875021634687</v>
      </c>
      <c r="F14" s="27" t="s">
        <v>18</v>
      </c>
      <c r="K14" s="37"/>
      <c r="L14" s="37"/>
      <c r="M14" s="37"/>
      <c r="N14" s="37"/>
      <c r="O14" s="37"/>
      <c r="P14" s="37"/>
      <c r="Q14" s="37"/>
      <c r="R14" s="38" t="s">
        <v>19</v>
      </c>
      <c r="S14" s="39">
        <f>1-$E$13/S13</f>
        <v>2.1289966336662469E-2</v>
      </c>
      <c r="T14" s="39"/>
    </row>
    <row r="15" spans="1:20" ht="15.75" x14ac:dyDescent="0.2">
      <c r="A15" s="47" t="s">
        <v>20</v>
      </c>
      <c r="B15" s="47"/>
      <c r="C15" s="47"/>
      <c r="D15" s="47"/>
      <c r="E15" s="40">
        <v>8</v>
      </c>
      <c r="F15" s="27" t="s">
        <v>15</v>
      </c>
      <c r="S15" s="41">
        <f>S14</f>
        <v>2.1289966336662469E-2</v>
      </c>
      <c r="T15" s="41"/>
    </row>
    <row r="16" spans="1:20" ht="15.75" x14ac:dyDescent="0.2">
      <c r="A16" s="44" t="s">
        <v>21</v>
      </c>
      <c r="B16" s="45"/>
      <c r="C16" s="45"/>
      <c r="D16" s="46"/>
      <c r="E16" s="42">
        <f>1-$E$13/E15</f>
        <v>0.65563906222956647</v>
      </c>
      <c r="F16" s="27"/>
    </row>
    <row r="17" spans="1:6" ht="15" x14ac:dyDescent="0.2">
      <c r="A17" s="47" t="s">
        <v>22</v>
      </c>
      <c r="B17" s="47"/>
      <c r="C17" s="47"/>
      <c r="D17" s="47"/>
      <c r="E17" s="40">
        <v>16</v>
      </c>
      <c r="F17" s="27" t="s">
        <v>15</v>
      </c>
    </row>
    <row r="18" spans="1:6" ht="15.75" x14ac:dyDescent="0.25">
      <c r="A18" s="44" t="s">
        <v>21</v>
      </c>
      <c r="B18" s="45"/>
      <c r="C18" s="45"/>
      <c r="D18" s="46"/>
      <c r="E18" s="20">
        <f>1-$E$13/E17</f>
        <v>0.82781953111478324</v>
      </c>
      <c r="F18" s="14"/>
    </row>
    <row r="19" spans="1:6" ht="33" customHeight="1" x14ac:dyDescent="0.2">
      <c r="A19" s="47" t="s">
        <v>23</v>
      </c>
      <c r="B19" s="47"/>
      <c r="C19" s="47"/>
      <c r="D19" s="47"/>
      <c r="E19" s="40">
        <v>3.3210000000000002</v>
      </c>
      <c r="F19" s="27" t="s">
        <v>15</v>
      </c>
    </row>
    <row r="20" spans="1:6" ht="15.75" x14ac:dyDescent="0.25">
      <c r="A20" s="48" t="s">
        <v>21</v>
      </c>
      <c r="B20" s="49"/>
      <c r="C20" s="49"/>
      <c r="D20" s="50"/>
      <c r="E20" s="43">
        <f>1-$E$13/E19</f>
        <v>0.17046446788212333</v>
      </c>
      <c r="F20" s="14"/>
    </row>
    <row r="21" spans="1:6" ht="40.5" customHeight="1" x14ac:dyDescent="0.2">
      <c r="A21" s="47" t="s">
        <v>24</v>
      </c>
      <c r="B21" s="47"/>
      <c r="C21" s="47"/>
      <c r="D21" s="47"/>
      <c r="E21" s="40">
        <v>3.2860000000000005</v>
      </c>
      <c r="F21" s="27" t="s">
        <v>15</v>
      </c>
    </row>
    <row r="22" spans="1:6" ht="15.75" x14ac:dyDescent="0.25">
      <c r="A22" s="48" t="s">
        <v>21</v>
      </c>
      <c r="B22" s="49"/>
      <c r="C22" s="49"/>
      <c r="D22" s="50"/>
      <c r="E22" s="43">
        <f>1-$E$13/E21</f>
        <v>0.16162887943899318</v>
      </c>
      <c r="F22" s="14"/>
    </row>
    <row r="23" spans="1:6" ht="40.5" customHeight="1" x14ac:dyDescent="0.2"/>
    <row r="25" spans="1:6" ht="40.5" customHeight="1" x14ac:dyDescent="0.2"/>
  </sheetData>
  <sortState ref="N6:N7">
    <sortCondition descending="1" ref="N5"/>
  </sortState>
  <dataConsolidate/>
  <mergeCells count="10">
    <mergeCell ref="A19:D19"/>
    <mergeCell ref="A20:D20"/>
    <mergeCell ref="A21:D21"/>
    <mergeCell ref="A22:D22"/>
    <mergeCell ref="A1:F1"/>
    <mergeCell ref="J3:S3"/>
    <mergeCell ref="A15:D15"/>
    <mergeCell ref="A16:D16"/>
    <mergeCell ref="A17:D17"/>
    <mergeCell ref="A18:D1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Пример1Х</vt:lpstr>
      <vt:lpstr>ZAD.5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Hai Hoang</cp:lastModifiedBy>
  <dcterms:created xsi:type="dcterms:W3CDTF">2019-12-09T11:49:03Z</dcterms:created>
  <dcterms:modified xsi:type="dcterms:W3CDTF">2019-12-13T12:33:54Z</dcterms:modified>
</cp:coreProperties>
</file>