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1168941-E327-4A98-9D99-1D379E2B8ED6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1" sheetId="1" r:id="rId1"/>
    <sheet name="Лист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2" i="2" l="1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6" i="2"/>
  <c r="AB6" i="2" s="1"/>
  <c r="X30" i="2"/>
  <c r="V31" i="2"/>
  <c r="U9" i="2"/>
  <c r="W28" i="2" s="1"/>
  <c r="U29" i="2"/>
  <c r="W7" i="2"/>
  <c r="U27" i="2" s="1"/>
  <c r="S40" i="2"/>
  <c r="R38" i="2"/>
  <c r="L18" i="2"/>
  <c r="S36" i="2" s="1"/>
  <c r="R34" i="2"/>
  <c r="P14" i="2"/>
  <c r="S32" i="2" s="1"/>
  <c r="R30" i="2"/>
  <c r="Q28" i="2"/>
  <c r="Q32" i="2"/>
  <c r="O32" i="2"/>
  <c r="M18" i="2"/>
  <c r="P30" i="2"/>
  <c r="N30" i="2"/>
  <c r="R13" i="2"/>
  <c r="O28" i="2" s="1"/>
  <c r="M28" i="2"/>
  <c r="Q14" i="2"/>
  <c r="K28" i="2" s="1"/>
  <c r="L30" i="2"/>
  <c r="J30" i="2"/>
  <c r="H29" i="2"/>
  <c r="F29" i="2"/>
  <c r="Q13" i="2"/>
  <c r="G27" i="2" s="1"/>
  <c r="V6" i="2"/>
  <c r="T9" i="2"/>
  <c r="Q12" i="2"/>
  <c r="P11" i="2"/>
  <c r="P12" i="2"/>
  <c r="P13" i="2"/>
  <c r="O11" i="2"/>
  <c r="O13" i="2"/>
  <c r="O12" i="2"/>
  <c r="N12" i="2"/>
  <c r="N11" i="2"/>
  <c r="M11" i="2"/>
  <c r="L17" i="2"/>
  <c r="K17" i="2"/>
  <c r="H22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F6" i="2"/>
  <c r="F21" i="2"/>
  <c r="F20" i="2"/>
  <c r="F19" i="2"/>
  <c r="F17" i="2"/>
  <c r="F13" i="2"/>
  <c r="F18" i="2"/>
  <c r="F16" i="2"/>
  <c r="F15" i="2"/>
  <c r="F12" i="2"/>
  <c r="F11" i="2"/>
  <c r="F9" i="2"/>
  <c r="F10" i="2"/>
  <c r="F14" i="2"/>
  <c r="F8" i="2"/>
  <c r="F7" i="2"/>
  <c r="C7" i="2"/>
  <c r="H6" i="2"/>
  <c r="C6" i="2"/>
  <c r="T15" i="1"/>
  <c r="T14" i="1"/>
  <c r="T7" i="1"/>
  <c r="T8" i="1"/>
  <c r="T9" i="1"/>
  <c r="T10" i="1"/>
  <c r="T11" i="1"/>
  <c r="T12" i="1"/>
  <c r="T13" i="1"/>
  <c r="T6" i="1"/>
  <c r="S7" i="1"/>
  <c r="S8" i="1"/>
  <c r="S9" i="1"/>
  <c r="S10" i="1"/>
  <c r="S11" i="1"/>
  <c r="S12" i="1"/>
  <c r="S13" i="1"/>
  <c r="S6" i="1"/>
  <c r="H23" i="1"/>
  <c r="F23" i="1"/>
  <c r="K22" i="1"/>
  <c r="I22" i="1"/>
  <c r="J20" i="1"/>
  <c r="G21" i="1"/>
  <c r="M7" i="1"/>
  <c r="H19" i="1"/>
  <c r="F19" i="1"/>
  <c r="O6" i="1"/>
  <c r="P20" i="1"/>
  <c r="N20" i="1"/>
  <c r="N7" i="1"/>
  <c r="O18" i="1"/>
  <c r="L19" i="1"/>
  <c r="L10" i="1"/>
  <c r="O8" i="1"/>
  <c r="P7" i="1"/>
  <c r="M17" i="1" s="1"/>
  <c r="L11" i="1"/>
  <c r="K10" i="1"/>
  <c r="H14" i="1"/>
  <c r="H7" i="1"/>
  <c r="H8" i="1"/>
  <c r="H9" i="1"/>
  <c r="H10" i="1"/>
  <c r="H11" i="1"/>
  <c r="H12" i="1"/>
  <c r="H13" i="1"/>
  <c r="H6" i="1"/>
  <c r="G13" i="1"/>
  <c r="G12" i="1"/>
  <c r="G10" i="1"/>
  <c r="G11" i="1"/>
  <c r="G9" i="1"/>
  <c r="G8" i="1"/>
  <c r="G7" i="1"/>
  <c r="G6" i="1"/>
  <c r="F9" i="1"/>
  <c r="R8" i="2" l="1"/>
  <c r="Q7" i="2"/>
  <c r="S9" i="2"/>
  <c r="T10" i="2"/>
  <c r="S29" i="2" s="1"/>
  <c r="V9" i="2"/>
  <c r="N26" i="2" s="1"/>
  <c r="S8" i="2"/>
  <c r="T8" i="2"/>
  <c r="U8" i="2"/>
  <c r="S7" i="2"/>
  <c r="V8" i="2"/>
  <c r="W6" i="2" s="1"/>
  <c r="T7" i="2"/>
  <c r="U7" i="2"/>
  <c r="R7" i="2"/>
  <c r="X6" i="2"/>
  <c r="L25" i="2" s="1"/>
  <c r="J26" i="2"/>
  <c r="N8" i="1"/>
  <c r="C7" i="1"/>
  <c r="F12" i="1" s="1"/>
  <c r="C6" i="1"/>
  <c r="F8" i="1" s="1"/>
  <c r="U6" i="2" l="1"/>
  <c r="W8" i="2"/>
  <c r="V7" i="2"/>
  <c r="AB23" i="2"/>
  <c r="P6" i="1"/>
  <c r="F10" i="1"/>
  <c r="F13" i="1"/>
  <c r="F6" i="1"/>
  <c r="F7" i="1"/>
  <c r="F11" i="1"/>
  <c r="S27" i="2" l="1"/>
  <c r="X7" i="2"/>
  <c r="G17" i="1"/>
  <c r="Q6" i="1"/>
  <c r="T25" i="2" l="1"/>
  <c r="Y6" i="2"/>
  <c r="P24" i="2" s="1"/>
</calcChain>
</file>

<file path=xl/sharedStrings.xml><?xml version="1.0" encoding="utf-8"?>
<sst xmlns="http://schemas.openxmlformats.org/spreadsheetml/2006/main" count="62" uniqueCount="38">
  <si>
    <t>p</t>
  </si>
  <si>
    <t>вариант 1: 3 символа</t>
  </si>
  <si>
    <t>словарь</t>
  </si>
  <si>
    <t>000</t>
  </si>
  <si>
    <t>001</t>
  </si>
  <si>
    <t>010</t>
  </si>
  <si>
    <t>011</t>
  </si>
  <si>
    <t>100</t>
  </si>
  <si>
    <t>101</t>
  </si>
  <si>
    <t>110</t>
  </si>
  <si>
    <t>111</t>
  </si>
  <si>
    <t>log</t>
  </si>
  <si>
    <t>H=</t>
  </si>
  <si>
    <t>00</t>
  </si>
  <si>
    <t>0101</t>
  </si>
  <si>
    <t>0111</t>
  </si>
  <si>
    <t>0110</t>
  </si>
  <si>
    <t>0100</t>
  </si>
  <si>
    <t>избыточ.</t>
  </si>
  <si>
    <t>ср. длина</t>
  </si>
  <si>
    <t>0000</t>
  </si>
  <si>
    <t>0001</t>
  </si>
  <si>
    <t>0010</t>
  </si>
  <si>
    <t>0011</t>
  </si>
  <si>
    <t>1000</t>
  </si>
  <si>
    <t>1001</t>
  </si>
  <si>
    <t>1010</t>
  </si>
  <si>
    <t>1011</t>
  </si>
  <si>
    <t>1100</t>
  </si>
  <si>
    <t>1101</t>
  </si>
  <si>
    <t>1110</t>
  </si>
  <si>
    <t>1111</t>
  </si>
  <si>
    <t>01110</t>
  </si>
  <si>
    <t>01111</t>
  </si>
  <si>
    <t>10110</t>
  </si>
  <si>
    <t>101111</t>
  </si>
  <si>
    <t>101110</t>
  </si>
  <si>
    <t>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</si>
</sst>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???/???"/>
  </numFmts>
  <fonts count="11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6600CC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2" borderId="1" xfId="0" applyFill="1" applyBorder="1"/>
    <xf numFmtId="12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0" fillId="2" borderId="5" xfId="0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1" fillId="0" borderId="7" xfId="0" applyFont="1" applyBorder="1"/>
    <xf numFmtId="0" fontId="0" fillId="0" borderId="0" xfId="0" applyBorder="1"/>
    <xf numFmtId="0" fontId="1" fillId="3" borderId="7" xfId="0" applyFont="1" applyFill="1" applyBorder="1"/>
    <xf numFmtId="0" fontId="1" fillId="0" borderId="6" xfId="0" applyFont="1" applyBorder="1"/>
    <xf numFmtId="0" fontId="0" fillId="0" borderId="10" xfId="0" applyBorder="1"/>
    <xf numFmtId="0" fontId="0" fillId="3" borderId="6" xfId="0" applyFill="1" applyBorder="1"/>
    <xf numFmtId="0" fontId="1" fillId="3" borderId="8" xfId="0" applyFont="1" applyFill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4" borderId="11" xfId="0" applyFill="1" applyBorder="1"/>
    <xf numFmtId="0" fontId="0" fillId="0" borderId="15" xfId="0" applyBorder="1"/>
    <xf numFmtId="0" fontId="0" fillId="0" borderId="15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7" xfId="0" applyBorder="1" applyAlignment="1">
      <alignment horizontal="left"/>
    </xf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18" xfId="0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9" xfId="0" applyNumberFormat="1" applyBorder="1"/>
    <xf numFmtId="0" fontId="0" fillId="0" borderId="10" xfId="0" applyNumberFormat="1" applyBorder="1"/>
    <xf numFmtId="13" fontId="0" fillId="0" borderId="7" xfId="0" applyNumberFormat="1" applyBorder="1"/>
    <xf numFmtId="13" fontId="0" fillId="0" borderId="7" xfId="0" applyNumberFormat="1" applyFill="1" applyBorder="1"/>
    <xf numFmtId="13" fontId="0" fillId="0" borderId="7" xfId="0" applyNumberFormat="1" applyFill="1" applyBorder="1" applyAlignment="1">
      <alignment horizontal="right"/>
    </xf>
    <xf numFmtId="13" fontId="0" fillId="0" borderId="8" xfId="0" applyNumberFormat="1" applyFill="1" applyBorder="1"/>
    <xf numFmtId="0" fontId="0" fillId="0" borderId="7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3" xfId="0" applyNumberFormat="1" applyFill="1" applyBorder="1"/>
    <xf numFmtId="0" fontId="0" fillId="0" borderId="3" xfId="0" applyNumberFormat="1" applyFill="1" applyBorder="1" applyAlignment="1">
      <alignment horizontal="right"/>
    </xf>
    <xf numFmtId="0" fontId="0" fillId="2" borderId="6" xfId="0" applyFill="1" applyBorder="1"/>
    <xf numFmtId="0" fontId="1" fillId="0" borderId="7" xfId="0" applyFont="1" applyFill="1" applyBorder="1"/>
    <xf numFmtId="0" fontId="0" fillId="0" borderId="13" xfId="0" applyFill="1" applyBorder="1"/>
    <xf numFmtId="0" fontId="0" fillId="7" borderId="7" xfId="0" applyNumberFormat="1" applyFill="1" applyBorder="1" applyAlignment="1">
      <alignment horizontal="right"/>
    </xf>
    <xf numFmtId="0" fontId="0" fillId="7" borderId="8" xfId="0" applyNumberFormat="1" applyFill="1" applyBorder="1"/>
    <xf numFmtId="0" fontId="0" fillId="7" borderId="7" xfId="0" applyNumberFormat="1" applyFill="1" applyBorder="1"/>
    <xf numFmtId="0" fontId="2" fillId="0" borderId="7" xfId="0" applyFont="1" applyFill="1" applyBorder="1"/>
    <xf numFmtId="0" fontId="1" fillId="7" borderId="7" xfId="0" applyFont="1" applyFill="1" applyBorder="1"/>
    <xf numFmtId="0" fontId="3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5" fillId="0" borderId="7" xfId="0" applyFont="1" applyFill="1" applyBorder="1"/>
    <xf numFmtId="0" fontId="6" fillId="0" borderId="7" xfId="0" applyFont="1" applyBorder="1"/>
    <xf numFmtId="0" fontId="3" fillId="7" borderId="7" xfId="0" applyFont="1" applyFill="1" applyBorder="1"/>
    <xf numFmtId="0" fontId="7" fillId="0" borderId="7" xfId="0" applyFont="1" applyBorder="1"/>
    <xf numFmtId="0" fontId="5" fillId="7" borderId="7" xfId="0" applyFont="1" applyFill="1" applyBorder="1"/>
    <xf numFmtId="0" fontId="8" fillId="0" borderId="7" xfId="0" applyNumberFormat="1" applyFont="1" applyBorder="1"/>
    <xf numFmtId="0" fontId="4" fillId="7" borderId="18" xfId="0" applyFont="1" applyFill="1" applyBorder="1" applyAlignment="1">
      <alignment horizontal="center"/>
    </xf>
    <xf numFmtId="0" fontId="2" fillId="0" borderId="7" xfId="0" applyFont="1" applyBorder="1"/>
    <xf numFmtId="0" fontId="9" fillId="0" borderId="7" xfId="0" applyFont="1" applyBorder="1"/>
    <xf numFmtId="0" fontId="9" fillId="7" borderId="7" xfId="0" applyFont="1" applyFill="1" applyBorder="1"/>
    <xf numFmtId="0" fontId="7" fillId="7" borderId="7" xfId="0" applyFont="1" applyFill="1" applyBorder="1"/>
    <xf numFmtId="0" fontId="9" fillId="0" borderId="6" xfId="0" applyFont="1" applyBorder="1"/>
    <xf numFmtId="0" fontId="8" fillId="7" borderId="7" xfId="0" applyNumberFormat="1" applyFont="1" applyFill="1" applyBorder="1"/>
    <xf numFmtId="0" fontId="10" fillId="0" borderId="6" xfId="0" applyFont="1" applyBorder="1"/>
    <xf numFmtId="0" fontId="10" fillId="7" borderId="6" xfId="0" applyFont="1" applyFill="1" applyBorder="1"/>
    <xf numFmtId="0" fontId="0" fillId="7" borderId="10" xfId="0" applyNumberFormat="1" applyFill="1" applyBorder="1"/>
    <xf numFmtId="0" fontId="2" fillId="7" borderId="8" xfId="0" applyFont="1" applyFill="1" applyBorder="1"/>
    <xf numFmtId="0" fontId="7" fillId="0" borderId="10" xfId="0" applyFont="1" applyBorder="1"/>
    <xf numFmtId="0" fontId="8" fillId="0" borderId="10" xfId="0" applyNumberFormat="1" applyFont="1" applyBorder="1"/>
    <xf numFmtId="0" fontId="6" fillId="7" borderId="8" xfId="0" applyFont="1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0" fillId="0" borderId="13" xfId="0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8" xfId="0" applyBorder="1" applyAlignment="1">
      <alignment horizontal="left"/>
    </xf>
    <xf numFmtId="0" fontId="0" fillId="8" borderId="11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/>
    <xf numFmtId="0" fontId="0" fillId="5" borderId="3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66"/>
      <color rgb="FF800000"/>
      <color rgb="FF0000FF"/>
      <color rgb="FF6600CC"/>
      <color rgb="FF0080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3"/>
  <sheetViews>
    <sheetView topLeftCell="B10" workbookViewId="0">
      <selection activeCell="O15" sqref="O15"/>
    </sheetView>
  </sheetViews>
  <sheetFormatPr defaultRowHeight="15" x14ac:dyDescent="0.25"/>
  <cols>
    <col min="10" max="10" width="9.140625" customWidth="1"/>
  </cols>
  <sheetData>
    <row r="2" spans="1:20" x14ac:dyDescent="0.25">
      <c r="A2" t="s">
        <v>1</v>
      </c>
    </row>
    <row r="5" spans="1:20" x14ac:dyDescent="0.25">
      <c r="C5" s="2" t="s">
        <v>0</v>
      </c>
      <c r="E5" s="7" t="s">
        <v>2</v>
      </c>
      <c r="F5" s="2" t="s">
        <v>0</v>
      </c>
      <c r="H5" s="2" t="s">
        <v>11</v>
      </c>
    </row>
    <row r="6" spans="1:20" x14ac:dyDescent="0.25">
      <c r="B6" s="1">
        <v>0</v>
      </c>
      <c r="C6" s="3">
        <f>2/3</f>
        <v>0.66666666666666663</v>
      </c>
      <c r="E6" s="4" t="s">
        <v>3</v>
      </c>
      <c r="F6" s="8">
        <f>C6^3</f>
        <v>0.29629629629629628</v>
      </c>
      <c r="G6" s="11">
        <f>C6^3</f>
        <v>0.29629629629629628</v>
      </c>
      <c r="H6" s="13">
        <f>G6*LOG(G6,2)</f>
        <v>-0.51996666730769436</v>
      </c>
      <c r="J6" s="13">
        <v>0.29629629629629628</v>
      </c>
      <c r="K6" s="13">
        <v>0.29629629629629628</v>
      </c>
      <c r="L6" s="13">
        <v>0.29629629629629628</v>
      </c>
      <c r="M6" s="13">
        <v>0.29629629629629628</v>
      </c>
      <c r="N6" s="13">
        <v>0.2962962962963</v>
      </c>
      <c r="O6" s="21">
        <f>SUM($N$8:$N$9)</f>
        <v>0.40740740740740922</v>
      </c>
      <c r="P6" s="23">
        <f>SUM($N$8:$N$9)</f>
        <v>0.40740740740740922</v>
      </c>
      <c r="Q6" s="1">
        <f>SUM($P$6:$P$7)</f>
        <v>1.0000000000000053</v>
      </c>
      <c r="R6" s="40">
        <v>10</v>
      </c>
      <c r="S6" s="13">
        <f>LEN(R6)</f>
        <v>2</v>
      </c>
      <c r="T6">
        <f>S6*J6</f>
        <v>0.59259259259259256</v>
      </c>
    </row>
    <row r="7" spans="1:20" x14ac:dyDescent="0.25">
      <c r="B7" s="1">
        <v>1</v>
      </c>
      <c r="C7" s="3">
        <f>1/3</f>
        <v>0.33333333333333331</v>
      </c>
      <c r="E7" s="5" t="s">
        <v>4</v>
      </c>
      <c r="F7" s="9">
        <f>(C6^2)*C7</f>
        <v>0.14814814814814814</v>
      </c>
      <c r="G7" s="12">
        <f>(C6^2)*C7</f>
        <v>0.14814814814814814</v>
      </c>
      <c r="H7" s="14">
        <f t="shared" ref="H7:H13" si="0">G7*LOG(G7,2)</f>
        <v>-0.40813148180199532</v>
      </c>
      <c r="J7" s="14">
        <v>0.14814814814814814</v>
      </c>
      <c r="K7" s="14">
        <v>0.14814814814814814</v>
      </c>
      <c r="L7" s="14">
        <v>0.14814814814814814</v>
      </c>
      <c r="M7" s="18">
        <f>SUM($L$10:$L$11)</f>
        <v>0.25925925925925924</v>
      </c>
      <c r="N7" s="18">
        <f>SUM($M$9:$M$10)</f>
        <v>0.296296296296296</v>
      </c>
      <c r="O7" s="16">
        <v>0.2962962962963</v>
      </c>
      <c r="P7" s="24">
        <f>SUM($O$7:$O$8)</f>
        <v>0.592592592592596</v>
      </c>
      <c r="Q7" s="22"/>
      <c r="R7" s="41" t="s">
        <v>13</v>
      </c>
      <c r="S7" s="14">
        <f t="shared" ref="S7:S13" si="1">LEN(R7)</f>
        <v>2</v>
      </c>
      <c r="T7">
        <f t="shared" ref="T7:T13" si="2">S7*J7</f>
        <v>0.29629629629629628</v>
      </c>
    </row>
    <row r="8" spans="1:20" x14ac:dyDescent="0.25">
      <c r="E8" s="5" t="s">
        <v>5</v>
      </c>
      <c r="F8" s="9">
        <f>(C6^2)*C7</f>
        <v>0.14814814814814814</v>
      </c>
      <c r="G8" s="12">
        <f>(C6^2)*C7</f>
        <v>0.14814814814814814</v>
      </c>
      <c r="H8" s="14">
        <f t="shared" si="0"/>
        <v>-0.40813148180199532</v>
      </c>
      <c r="J8" s="14">
        <v>0.14814814814814814</v>
      </c>
      <c r="K8" s="14">
        <v>0.14814814814814814</v>
      </c>
      <c r="L8" s="14">
        <v>0.14814814814814814</v>
      </c>
      <c r="M8" s="14">
        <v>0.14814814814814814</v>
      </c>
      <c r="N8" s="16">
        <f>SUM($L$10:$L$11)</f>
        <v>0.25925925925925924</v>
      </c>
      <c r="O8" s="17">
        <f>SUM($M$9:$M$10)</f>
        <v>0.296296296296296</v>
      </c>
      <c r="P8" s="19"/>
      <c r="Q8" s="22"/>
      <c r="R8" s="41">
        <v>110</v>
      </c>
      <c r="S8" s="14">
        <f t="shared" si="1"/>
        <v>3</v>
      </c>
      <c r="T8">
        <f t="shared" si="2"/>
        <v>0.44444444444444442</v>
      </c>
    </row>
    <row r="9" spans="1:20" x14ac:dyDescent="0.25">
      <c r="E9" s="5" t="s">
        <v>6</v>
      </c>
      <c r="F9" s="9">
        <f>C7^2*C6</f>
        <v>7.407407407407407E-2</v>
      </c>
      <c r="G9" s="12">
        <f>C7^2*C6</f>
        <v>7.407407407407407E-2</v>
      </c>
      <c r="H9" s="14">
        <f t="shared" si="0"/>
        <v>-0.27813981497507173</v>
      </c>
      <c r="J9" s="14">
        <v>0.14814814814814814</v>
      </c>
      <c r="K9" s="14">
        <v>0.14814814814814814</v>
      </c>
      <c r="L9" s="14">
        <v>0.14814814814814814</v>
      </c>
      <c r="M9" s="16">
        <v>0.148148148148148</v>
      </c>
      <c r="N9" s="17">
        <v>0.14814814814815</v>
      </c>
      <c r="O9" s="19"/>
      <c r="P9" s="19"/>
      <c r="Q9" s="22"/>
      <c r="R9" s="41">
        <v>111</v>
      </c>
      <c r="S9" s="14">
        <f t="shared" si="1"/>
        <v>3</v>
      </c>
      <c r="T9">
        <f t="shared" si="2"/>
        <v>0.44444444444444442</v>
      </c>
    </row>
    <row r="10" spans="1:20" x14ac:dyDescent="0.25">
      <c r="E10" s="5" t="s">
        <v>7</v>
      </c>
      <c r="F10" s="9">
        <f>(C6^2)*C7</f>
        <v>0.14814814814814814</v>
      </c>
      <c r="G10" s="12">
        <f>(C6^2)*C7</f>
        <v>0.14814814814814814</v>
      </c>
      <c r="H10" s="14">
        <f t="shared" si="0"/>
        <v>-0.40813148180199532</v>
      </c>
      <c r="J10" s="14">
        <v>7.407407407407407E-2</v>
      </c>
      <c r="K10" s="18">
        <f>SUM($J$12:$J$13)</f>
        <v>0.1111111111111111</v>
      </c>
      <c r="L10" s="20">
        <f>SUM($K$11:$K$12)</f>
        <v>0.14814814814814814</v>
      </c>
      <c r="M10" s="17">
        <v>0.148148148148148</v>
      </c>
      <c r="N10" s="19"/>
      <c r="O10" s="19"/>
      <c r="P10" s="19"/>
      <c r="Q10" s="22"/>
      <c r="R10" s="41" t="s">
        <v>16</v>
      </c>
      <c r="S10" s="14">
        <f t="shared" si="1"/>
        <v>4</v>
      </c>
      <c r="T10">
        <f t="shared" si="2"/>
        <v>0.29629629629629628</v>
      </c>
    </row>
    <row r="11" spans="1:20" x14ac:dyDescent="0.25">
      <c r="E11" s="5" t="s">
        <v>8</v>
      </c>
      <c r="F11" s="9">
        <f>C7^2*C6</f>
        <v>7.407407407407407E-2</v>
      </c>
      <c r="G11" s="12">
        <f>C7^2*C6</f>
        <v>7.407407407407407E-2</v>
      </c>
      <c r="H11" s="14">
        <f t="shared" si="0"/>
        <v>-0.27813981497507173</v>
      </c>
      <c r="J11" s="14">
        <v>7.407407407407407E-2</v>
      </c>
      <c r="K11" s="16">
        <v>7.407407407407407E-2</v>
      </c>
      <c r="L11" s="17">
        <f>SUM($J$12:$J$13)</f>
        <v>0.1111111111111111</v>
      </c>
      <c r="M11" s="19"/>
      <c r="N11" s="19"/>
      <c r="O11" s="19"/>
      <c r="P11" s="19"/>
      <c r="Q11" s="22"/>
      <c r="R11" s="41" t="s">
        <v>15</v>
      </c>
      <c r="S11" s="14">
        <f t="shared" si="1"/>
        <v>4</v>
      </c>
      <c r="T11">
        <f t="shared" si="2"/>
        <v>0.29629629629629628</v>
      </c>
    </row>
    <row r="12" spans="1:20" x14ac:dyDescent="0.25">
      <c r="E12" s="5" t="s">
        <v>9</v>
      </c>
      <c r="F12" s="9">
        <f>C7^2*C6</f>
        <v>7.407407407407407E-2</v>
      </c>
      <c r="G12" s="12">
        <f>C7^2*C6</f>
        <v>7.407407407407407E-2</v>
      </c>
      <c r="H12" s="14">
        <f t="shared" si="0"/>
        <v>-0.27813981497507173</v>
      </c>
      <c r="J12" s="16">
        <v>7.407407407407407E-2</v>
      </c>
      <c r="K12" s="17">
        <v>7.407407407407407E-2</v>
      </c>
      <c r="L12" s="19"/>
      <c r="M12" s="19"/>
      <c r="N12" s="19"/>
      <c r="O12" s="19"/>
      <c r="P12" s="19"/>
      <c r="Q12" s="22"/>
      <c r="R12" s="41" t="s">
        <v>14</v>
      </c>
      <c r="S12" s="14">
        <f t="shared" si="1"/>
        <v>4</v>
      </c>
      <c r="T12">
        <f t="shared" si="2"/>
        <v>0.29629629629629628</v>
      </c>
    </row>
    <row r="13" spans="1:20" ht="15.75" thickBot="1" x14ac:dyDescent="0.3">
      <c r="E13" s="6" t="s">
        <v>10</v>
      </c>
      <c r="F13" s="10">
        <f>C7^3</f>
        <v>3.7037037037037035E-2</v>
      </c>
      <c r="G13" s="12">
        <f>C7^3</f>
        <v>3.7037037037037035E-2</v>
      </c>
      <c r="H13" s="14">
        <f t="shared" si="0"/>
        <v>-0.17610694452457293</v>
      </c>
      <c r="J13" s="17">
        <v>3.7037037037037035E-2</v>
      </c>
      <c r="K13" s="28"/>
      <c r="L13" s="28"/>
      <c r="M13" s="28"/>
      <c r="N13" s="28"/>
      <c r="O13" s="28"/>
      <c r="P13" s="28"/>
      <c r="Q13" s="43"/>
      <c r="R13" s="42" t="s">
        <v>17</v>
      </c>
      <c r="S13" s="14">
        <f t="shared" si="1"/>
        <v>4</v>
      </c>
      <c r="T13">
        <f t="shared" si="2"/>
        <v>0.14814814814814814</v>
      </c>
    </row>
    <row r="14" spans="1:20" ht="15.75" thickBot="1" x14ac:dyDescent="0.3">
      <c r="G14" s="48" t="s">
        <v>12</v>
      </c>
      <c r="H14" s="49">
        <f>-SUM(H6:H13)</f>
        <v>2.7548875021634687</v>
      </c>
      <c r="S14" s="44" t="s">
        <v>19</v>
      </c>
      <c r="T14" s="45">
        <f>SUM(SUM(T6:T13))</f>
        <v>2.8148148148148149</v>
      </c>
    </row>
    <row r="15" spans="1:20" ht="15.75" thickBot="1" x14ac:dyDescent="0.3">
      <c r="S15" s="46" t="s">
        <v>18</v>
      </c>
      <c r="T15" s="47">
        <f>1-H14/T14</f>
        <v>2.1289966336662469E-2</v>
      </c>
    </row>
    <row r="16" spans="1:20" ht="15.75" thickBot="1" x14ac:dyDescent="0.3">
      <c r="H16" s="32">
        <v>0</v>
      </c>
      <c r="I16" s="31"/>
      <c r="J16" s="25">
        <v>1</v>
      </c>
      <c r="K16" s="27"/>
      <c r="L16" s="30">
        <v>1</v>
      </c>
    </row>
    <row r="17" spans="6:16" ht="15.75" thickBot="1" x14ac:dyDescent="0.3">
      <c r="G17" s="26">
        <f>P6</f>
        <v>0.40740740740740922</v>
      </c>
      <c r="M17" s="26">
        <f>P7</f>
        <v>0.592592592592596</v>
      </c>
      <c r="N17" s="36">
        <v>1</v>
      </c>
    </row>
    <row r="18" spans="6:16" ht="15.75" thickBot="1" x14ac:dyDescent="0.3">
      <c r="F18" s="35">
        <v>0</v>
      </c>
      <c r="H18" s="38">
        <v>1</v>
      </c>
      <c r="L18" s="35">
        <v>0</v>
      </c>
      <c r="O18" s="26">
        <f>O8</f>
        <v>0.296296296296296</v>
      </c>
    </row>
    <row r="19" spans="6:16" ht="15.75" thickBot="1" x14ac:dyDescent="0.3">
      <c r="F19" s="33">
        <f>N9</f>
        <v>0.14814814814815</v>
      </c>
      <c r="H19" s="26">
        <f>N8</f>
        <v>0.25925925925925924</v>
      </c>
      <c r="I19" s="36">
        <v>1</v>
      </c>
      <c r="L19" s="33">
        <f>O7</f>
        <v>0.2962962962963</v>
      </c>
      <c r="N19" s="35">
        <v>0</v>
      </c>
      <c r="P19" s="37">
        <v>1</v>
      </c>
    </row>
    <row r="20" spans="6:16" ht="15.75" thickBot="1" x14ac:dyDescent="0.3">
      <c r="G20" s="35">
        <v>0</v>
      </c>
      <c r="J20" s="26">
        <f>L10</f>
        <v>0.14814814814814814</v>
      </c>
      <c r="N20" s="33">
        <f>M9</f>
        <v>0.148148148148148</v>
      </c>
      <c r="P20" s="33">
        <f>M10</f>
        <v>0.148148148148148</v>
      </c>
    </row>
    <row r="21" spans="6:16" ht="15.75" thickBot="1" x14ac:dyDescent="0.3">
      <c r="G21" s="26">
        <f>L11</f>
        <v>0.1111111111111111</v>
      </c>
      <c r="I21" s="35">
        <v>0</v>
      </c>
      <c r="K21" s="37">
        <v>1</v>
      </c>
    </row>
    <row r="22" spans="6:16" ht="15.75" thickBot="1" x14ac:dyDescent="0.3">
      <c r="F22" s="35">
        <v>0</v>
      </c>
      <c r="H22" s="39">
        <v>1</v>
      </c>
      <c r="I22" s="33">
        <f>K11</f>
        <v>7.407407407407407E-2</v>
      </c>
      <c r="K22" s="33">
        <f>K12</f>
        <v>7.407407407407407E-2</v>
      </c>
    </row>
    <row r="23" spans="6:16" ht="15.75" thickBot="1" x14ac:dyDescent="0.3">
      <c r="F23" s="33">
        <f>J13</f>
        <v>3.7037037037037035E-2</v>
      </c>
      <c r="H23" s="33">
        <f>J12</f>
        <v>7.407407407407407E-2</v>
      </c>
    </row>
  </sheetData>
  <sortState xmlns:xlrd2="http://schemas.microsoft.com/office/spreadsheetml/2017/richdata2" ref="O6:O8">
    <sortCondition descending="1" ref="O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C18-9A2C-48BE-9AC9-5B7F444D2FF1}">
  <dimension ref="A2:AB40"/>
  <sheetViews>
    <sheetView tabSelected="1" topLeftCell="I4" workbookViewId="0">
      <selection activeCell="AB5" sqref="AB5"/>
    </sheetView>
  </sheetViews>
  <sheetFormatPr defaultRowHeight="15" x14ac:dyDescent="0.25"/>
  <cols>
    <col min="10" max="10" width="9.140625" customWidth="1"/>
  </cols>
  <sheetData>
    <row r="2" spans="1:28" x14ac:dyDescent="0.25">
      <c r="A2" t="s">
        <v>1</v>
      </c>
    </row>
    <row r="5" spans="1:28" x14ac:dyDescent="0.25">
      <c r="C5" s="2" t="s">
        <v>0</v>
      </c>
      <c r="E5" s="7" t="s">
        <v>2</v>
      </c>
      <c r="F5" s="2" t="s">
        <v>0</v>
      </c>
      <c r="H5" s="65" t="s">
        <v>11</v>
      </c>
      <c r="AA5" t="s">
        <v>37</v>
      </c>
    </row>
    <row r="6" spans="1:28" x14ac:dyDescent="0.25">
      <c r="B6" s="1">
        <v>0</v>
      </c>
      <c r="C6" s="3">
        <f>2/3</f>
        <v>0.66666666666666663</v>
      </c>
      <c r="E6" s="4" t="s">
        <v>20</v>
      </c>
      <c r="F6" s="8">
        <f>C6^4</f>
        <v>0.19753086419753085</v>
      </c>
      <c r="G6" s="61">
        <v>0.19753086419753085</v>
      </c>
      <c r="H6" s="13">
        <f>G6*LOG(G6,2)</f>
        <v>-0.46219259316239497</v>
      </c>
      <c r="J6" s="11">
        <v>0.19753086419753085</v>
      </c>
      <c r="K6" s="11">
        <v>0.19753086419753085</v>
      </c>
      <c r="L6" s="11">
        <v>0.19753086419753085</v>
      </c>
      <c r="M6" s="11">
        <v>0.19753086419753085</v>
      </c>
      <c r="N6" s="11">
        <v>0.19753086419753085</v>
      </c>
      <c r="O6" s="11">
        <v>0.19753086419753085</v>
      </c>
      <c r="P6" s="11">
        <v>0.19753086419753085</v>
      </c>
      <c r="Q6" s="11">
        <v>0.19753086419753085</v>
      </c>
      <c r="R6" s="54">
        <v>0.19753086419752999</v>
      </c>
      <c r="S6" s="11">
        <v>0.19753086419752999</v>
      </c>
      <c r="T6" s="11">
        <v>0.19753086419752999</v>
      </c>
      <c r="U6" s="86">
        <f>SUM($T$10:$T$11)</f>
        <v>0.20987654320987703</v>
      </c>
      <c r="V6" s="21">
        <f>SUM($U$9:$U$10)</f>
        <v>0.39506172839506082</v>
      </c>
      <c r="W6" s="88">
        <f>SUM($V$8:$V$9)</f>
        <v>0.39506172839506171</v>
      </c>
      <c r="X6" s="89">
        <f>SUM($V$8:$V$9)</f>
        <v>0.39506172839506171</v>
      </c>
      <c r="Y6" s="1">
        <f>SUM($X$6:$X$7)</f>
        <v>0.99999999999999956</v>
      </c>
      <c r="Z6" s="40" t="s">
        <v>9</v>
      </c>
      <c r="AA6" s="13">
        <f>LEN(Z6)</f>
        <v>3</v>
      </c>
      <c r="AB6" s="13">
        <f>AA6*J6</f>
        <v>0.59259259259259256</v>
      </c>
    </row>
    <row r="7" spans="1:28" x14ac:dyDescent="0.25">
      <c r="B7" s="1">
        <v>1</v>
      </c>
      <c r="C7" s="3">
        <f>1/3</f>
        <v>0.33333333333333331</v>
      </c>
      <c r="E7" s="5" t="s">
        <v>21</v>
      </c>
      <c r="F7" s="9">
        <f>C6^3*C7</f>
        <v>9.8765432098765427E-2</v>
      </c>
      <c r="G7" s="62">
        <v>9.8765432098765427E-2</v>
      </c>
      <c r="H7" s="14">
        <f t="shared" ref="H7:H21" si="0">G7*LOG(G7,2)</f>
        <v>-0.32986172867996294</v>
      </c>
      <c r="J7" s="12">
        <v>9.8765432098765427E-2</v>
      </c>
      <c r="K7" s="12">
        <v>9.8765432098765427E-2</v>
      </c>
      <c r="L7" s="12">
        <v>9.8765432098765427E-2</v>
      </c>
      <c r="M7" s="12">
        <v>9.8765432098765427E-2</v>
      </c>
      <c r="N7" s="12">
        <v>9.8765432098765427E-2</v>
      </c>
      <c r="O7" s="12">
        <v>9.8765432098765427E-2</v>
      </c>
      <c r="P7" s="12">
        <v>9.8765432098765427E-2</v>
      </c>
      <c r="Q7" s="78">
        <f>SUM($P$14:$P$15)</f>
        <v>0.11111111111110702</v>
      </c>
      <c r="R7" s="93">
        <f>SUM($Q$13:$Q$14)</f>
        <v>0.19753086419753085</v>
      </c>
      <c r="S7" s="80">
        <f>SUM($Q$13:$Q$14)</f>
        <v>0.19753086419753085</v>
      </c>
      <c r="T7" s="80">
        <f>SUM($Q$13:$Q$14)</f>
        <v>0.19753086419753085</v>
      </c>
      <c r="U7" s="80">
        <f>SUM($Q$13:$Q$14)</f>
        <v>0.19753086419753085</v>
      </c>
      <c r="V7" s="83">
        <f>SUM($T$10:$T$11)</f>
        <v>0.20987654320987703</v>
      </c>
      <c r="W7" s="72">
        <f>SUM($U$9:$U$10)</f>
        <v>0.39506172839506082</v>
      </c>
      <c r="X7" s="96">
        <f>SUM($W$7:$W$8)</f>
        <v>0.60493827160493785</v>
      </c>
      <c r="Y7" s="22"/>
      <c r="Z7" s="41" t="s">
        <v>7</v>
      </c>
      <c r="AA7" s="14">
        <f t="shared" ref="AA7:AA21" si="1">LEN(Z7)</f>
        <v>3</v>
      </c>
      <c r="AB7" s="14">
        <f t="shared" ref="AB7:AB21" si="2">AA7*J7</f>
        <v>0.29629629629629628</v>
      </c>
    </row>
    <row r="8" spans="1:28" x14ac:dyDescent="0.25">
      <c r="E8" s="5" t="s">
        <v>22</v>
      </c>
      <c r="F8" s="9">
        <f>C6^3*C7</f>
        <v>9.8765432098765427E-2</v>
      </c>
      <c r="G8" s="62">
        <v>9.8765432098765427E-2</v>
      </c>
      <c r="H8" s="14">
        <f t="shared" si="0"/>
        <v>-0.32986172867996294</v>
      </c>
      <c r="J8" s="12">
        <v>9.8765432098765427E-2</v>
      </c>
      <c r="K8" s="12">
        <v>9.8765432098765427E-2</v>
      </c>
      <c r="L8" s="12">
        <v>9.8765432098765427E-2</v>
      </c>
      <c r="M8" s="12">
        <v>9.8765432098765427E-2</v>
      </c>
      <c r="N8" s="12">
        <v>9.8765432098765427E-2</v>
      </c>
      <c r="O8" s="12">
        <v>9.8765432098765427E-2</v>
      </c>
      <c r="P8" s="12">
        <v>9.8765432098765427E-2</v>
      </c>
      <c r="Q8" s="12">
        <v>9.8765432098765427E-2</v>
      </c>
      <c r="R8" s="92">
        <f>SUM($P$14:$P$15)</f>
        <v>0.11111111111110702</v>
      </c>
      <c r="S8" s="82">
        <f>SUM($R$12:$R$13)</f>
        <v>0.19753086419753085</v>
      </c>
      <c r="T8" s="82">
        <f>SUM($R$12:$R$13)</f>
        <v>0.19753086419753085</v>
      </c>
      <c r="U8" s="82">
        <f>SUM($R$12:$R$13)</f>
        <v>0.19753086419753085</v>
      </c>
      <c r="V8" s="87">
        <f>SUM($Q$13:$Q$14)</f>
        <v>0.19753086419753085</v>
      </c>
      <c r="W8" s="95">
        <f>SUM($T$10:$T$11)</f>
        <v>0.20987654320987703</v>
      </c>
      <c r="X8" s="19"/>
      <c r="Y8" s="22"/>
      <c r="Z8" s="41" t="s">
        <v>30</v>
      </c>
      <c r="AA8" s="14">
        <f t="shared" si="1"/>
        <v>4</v>
      </c>
      <c r="AB8" s="14">
        <f t="shared" si="2"/>
        <v>0.39506172839506171</v>
      </c>
    </row>
    <row r="9" spans="1:28" x14ac:dyDescent="0.25">
      <c r="E9" s="5" t="s">
        <v>23</v>
      </c>
      <c r="F9" s="9">
        <f>(C6*C7)^2</f>
        <v>4.9382716049382713E-2</v>
      </c>
      <c r="G9" s="62">
        <v>4.9382716049382713E-2</v>
      </c>
      <c r="H9" s="14">
        <f t="shared" si="0"/>
        <v>-0.21431358038936418</v>
      </c>
      <c r="J9" s="12">
        <v>9.8765432098765427E-2</v>
      </c>
      <c r="K9" s="12">
        <v>9.8765432098765427E-2</v>
      </c>
      <c r="L9" s="12">
        <v>9.8765432098765427E-2</v>
      </c>
      <c r="M9" s="12">
        <v>9.8765432098765427E-2</v>
      </c>
      <c r="N9" s="12">
        <v>9.8765432098765427E-2</v>
      </c>
      <c r="O9" s="12">
        <v>9.8765432098765427E-2</v>
      </c>
      <c r="P9" s="12">
        <v>9.8765432098765427E-2</v>
      </c>
      <c r="Q9" s="12">
        <v>9.8765432098765427E-2</v>
      </c>
      <c r="R9" s="55">
        <v>9.8765432098765427E-2</v>
      </c>
      <c r="S9" s="78">
        <f>SUM($P$14:$P$15)</f>
        <v>0.11111111111110702</v>
      </c>
      <c r="T9" s="83">
        <f>SUM($S$11:$S$12)</f>
        <v>0.19753086419753085</v>
      </c>
      <c r="U9" s="84">
        <f>SUM($S$11:$S$12)</f>
        <v>0.19753086419753085</v>
      </c>
      <c r="V9" s="91">
        <f>SUM($R$12:$R$13)</f>
        <v>0.19753086419753085</v>
      </c>
      <c r="W9" s="19"/>
      <c r="X9" s="19"/>
      <c r="Y9" s="22"/>
      <c r="Z9" s="41" t="s">
        <v>31</v>
      </c>
      <c r="AA9" s="14">
        <f t="shared" si="1"/>
        <v>4</v>
      </c>
      <c r="AB9" s="14">
        <f t="shared" si="2"/>
        <v>0.39506172839506171</v>
      </c>
    </row>
    <row r="10" spans="1:28" x14ac:dyDescent="0.25">
      <c r="E10" s="5" t="s">
        <v>17</v>
      </c>
      <c r="F10" s="9">
        <f>C6^3*C7</f>
        <v>9.8765432098765427E-2</v>
      </c>
      <c r="G10" s="62">
        <v>9.8765432098765427E-2</v>
      </c>
      <c r="H10" s="14">
        <f t="shared" si="0"/>
        <v>-0.32986172867996294</v>
      </c>
      <c r="J10" s="12">
        <v>9.8765432098765427E-2</v>
      </c>
      <c r="K10" s="12">
        <v>9.8765432098765427E-2</v>
      </c>
      <c r="L10" s="12">
        <v>9.8765432098765427E-2</v>
      </c>
      <c r="M10" s="12">
        <v>9.8765432098765427E-2</v>
      </c>
      <c r="N10" s="12">
        <v>9.8765432098765427E-2</v>
      </c>
      <c r="O10" s="12">
        <v>9.8765432098765427E-2</v>
      </c>
      <c r="P10" s="12">
        <v>9.8765432098765427E-2</v>
      </c>
      <c r="Q10" s="12">
        <v>9.8765432098765427E-2</v>
      </c>
      <c r="R10" s="55">
        <v>9.8765432098765427E-2</v>
      </c>
      <c r="S10" s="12">
        <v>9.8765432098765427E-2</v>
      </c>
      <c r="T10" s="85">
        <f>SUM($P$14:$P$15)</f>
        <v>0.11111111111110702</v>
      </c>
      <c r="U10" s="69">
        <v>0.19753086419752999</v>
      </c>
      <c r="V10" s="19"/>
      <c r="W10" s="19"/>
      <c r="X10" s="19"/>
      <c r="Y10" s="22"/>
      <c r="Z10" s="41" t="s">
        <v>5</v>
      </c>
      <c r="AA10" s="14">
        <f t="shared" si="1"/>
        <v>3</v>
      </c>
      <c r="AB10" s="14">
        <f t="shared" si="2"/>
        <v>0.29629629629629628</v>
      </c>
    </row>
    <row r="11" spans="1:28" x14ac:dyDescent="0.25">
      <c r="E11" s="5" t="s">
        <v>14</v>
      </c>
      <c r="F11" s="9">
        <f>(C6*C7)^2</f>
        <v>4.9382716049382713E-2</v>
      </c>
      <c r="G11" s="62">
        <v>4.9382716049382713E-2</v>
      </c>
      <c r="H11" s="14">
        <f t="shared" si="0"/>
        <v>-0.21431358038936418</v>
      </c>
      <c r="J11" s="12">
        <v>4.9382716049382713E-2</v>
      </c>
      <c r="K11" s="12">
        <v>4.9382716049382713E-2</v>
      </c>
      <c r="L11" s="12">
        <v>4.9382716049382713E-2</v>
      </c>
      <c r="M11" s="73">
        <f>SUM($L$18:$L$19)</f>
        <v>6.1728395061727032E-2</v>
      </c>
      <c r="N11" s="74">
        <f>SUM($M$17:$M$18)</f>
        <v>9.8765432098765427E-2</v>
      </c>
      <c r="O11" s="74">
        <f>SUM($M$17:$M$18)</f>
        <v>9.8765432098765427E-2</v>
      </c>
      <c r="P11" s="74">
        <f>SUM($M$17:$M$18)</f>
        <v>9.8765432098765427E-2</v>
      </c>
      <c r="Q11" s="12">
        <v>9.8765432098765427E-2</v>
      </c>
      <c r="R11" s="55">
        <v>9.8765432098765427E-2</v>
      </c>
      <c r="S11" s="70">
        <v>9.8765432098765427E-2</v>
      </c>
      <c r="T11" s="69">
        <v>9.8765432098770006E-2</v>
      </c>
      <c r="U11" s="19"/>
      <c r="V11" s="19"/>
      <c r="W11" s="19"/>
      <c r="X11" s="19"/>
      <c r="Y11" s="22"/>
      <c r="Z11" s="41" t="s">
        <v>26</v>
      </c>
      <c r="AA11" s="14">
        <f t="shared" si="1"/>
        <v>4</v>
      </c>
      <c r="AB11" s="14">
        <f t="shared" si="2"/>
        <v>0.19753086419753085</v>
      </c>
    </row>
    <row r="12" spans="1:28" x14ac:dyDescent="0.25">
      <c r="E12" s="5" t="s">
        <v>16</v>
      </c>
      <c r="F12" s="9">
        <f>(C6*C7)^2</f>
        <v>4.9382716049382713E-2</v>
      </c>
      <c r="G12" s="62">
        <v>4.9382716049382713E-2</v>
      </c>
      <c r="H12" s="14">
        <f t="shared" si="0"/>
        <v>-0.21431358038936418</v>
      </c>
      <c r="J12" s="12">
        <v>4.9382716049382713E-2</v>
      </c>
      <c r="K12" s="12">
        <v>4.9382716049382713E-2</v>
      </c>
      <c r="L12" s="12">
        <v>4.9382716049382713E-2</v>
      </c>
      <c r="M12" s="12">
        <v>4.9382716049382713E-2</v>
      </c>
      <c r="N12" s="73">
        <f>SUM($L$18:$L$19)</f>
        <v>6.1728395061727032E-2</v>
      </c>
      <c r="O12" s="75">
        <f>SUM($N$16:$N$17)</f>
        <v>9.8765432098765427E-2</v>
      </c>
      <c r="P12" s="75">
        <f>SUM($N$16:$N$17)</f>
        <v>9.8765432098765427E-2</v>
      </c>
      <c r="Q12" s="74">
        <f>SUM($M$17:$M$18)</f>
        <v>9.8765432098765427E-2</v>
      </c>
      <c r="R12" s="90">
        <v>9.8765432098765427E-2</v>
      </c>
      <c r="S12" s="69">
        <v>9.8765432098765427E-2</v>
      </c>
      <c r="T12" s="19"/>
      <c r="U12" s="19"/>
      <c r="V12" s="19"/>
      <c r="W12" s="19"/>
      <c r="X12" s="19"/>
      <c r="Y12" s="22"/>
      <c r="Z12" s="41" t="s">
        <v>16</v>
      </c>
      <c r="AA12" s="14">
        <f t="shared" si="1"/>
        <v>4</v>
      </c>
      <c r="AB12" s="14">
        <f t="shared" si="2"/>
        <v>0.19753086419753085</v>
      </c>
    </row>
    <row r="13" spans="1:28" x14ac:dyDescent="0.25">
      <c r="E13" s="5" t="s">
        <v>15</v>
      </c>
      <c r="F13" s="9">
        <f>C7^3*C6</f>
        <v>2.4691358024691357E-2</v>
      </c>
      <c r="G13" s="62">
        <v>2.4691358024691357E-2</v>
      </c>
      <c r="H13" s="14">
        <f t="shared" si="0"/>
        <v>-0.13184814821937346</v>
      </c>
      <c r="J13" s="12">
        <v>4.9382716049382713E-2</v>
      </c>
      <c r="K13" s="12">
        <v>4.9382716049382713E-2</v>
      </c>
      <c r="L13" s="12">
        <v>4.9382716049382713E-2</v>
      </c>
      <c r="M13" s="12">
        <v>4.9382716049382713E-2</v>
      </c>
      <c r="N13" s="12">
        <v>4.9382716049382713E-2</v>
      </c>
      <c r="O13" s="73">
        <f>SUM($L$18:$L$19)</f>
        <v>6.1728395061727032E-2</v>
      </c>
      <c r="P13" s="76">
        <f>SUM($O$15:$O$16)</f>
        <v>9.8765432098765427E-2</v>
      </c>
      <c r="Q13" s="79">
        <f>SUM($N$16:$N$17)</f>
        <v>9.8765432098765427E-2</v>
      </c>
      <c r="R13" s="81">
        <f>SUM($M$17,$M$18)</f>
        <v>9.8765432098765427E-2</v>
      </c>
      <c r="S13" s="19"/>
      <c r="T13" s="19"/>
      <c r="U13" s="19"/>
      <c r="V13" s="19"/>
      <c r="W13" s="19"/>
      <c r="X13" s="19"/>
      <c r="Y13" s="22"/>
      <c r="Z13" s="41" t="s">
        <v>23</v>
      </c>
      <c r="AA13" s="14">
        <f t="shared" si="1"/>
        <v>4</v>
      </c>
      <c r="AB13" s="14">
        <f t="shared" si="2"/>
        <v>0.19753086419753085</v>
      </c>
    </row>
    <row r="14" spans="1:28" x14ac:dyDescent="0.25">
      <c r="E14" s="5" t="s">
        <v>24</v>
      </c>
      <c r="F14" s="56">
        <f>C6^3*C7</f>
        <v>9.8765432098765427E-2</v>
      </c>
      <c r="G14" s="62">
        <v>9.8765432098765427E-2</v>
      </c>
      <c r="H14" s="14">
        <f t="shared" si="0"/>
        <v>-0.32986172867996294</v>
      </c>
      <c r="J14" s="12">
        <v>4.9382716049382713E-2</v>
      </c>
      <c r="K14" s="12">
        <v>4.9382716049382713E-2</v>
      </c>
      <c r="L14" s="12">
        <v>4.9382716049382713E-2</v>
      </c>
      <c r="M14" s="12">
        <v>4.9382716049382713E-2</v>
      </c>
      <c r="N14" s="12">
        <v>4.9382716049382713E-2</v>
      </c>
      <c r="O14" s="12">
        <v>4.9382716049382713E-2</v>
      </c>
      <c r="P14" s="77">
        <f>SUM($L$18:$L$19)</f>
        <v>6.1728395061727032E-2</v>
      </c>
      <c r="Q14" s="94">
        <f>SUM($O$15:$O$16)</f>
        <v>9.8765432098765427E-2</v>
      </c>
      <c r="R14" s="19"/>
      <c r="S14" s="19"/>
      <c r="T14" s="19"/>
      <c r="U14" s="19"/>
      <c r="V14" s="19"/>
      <c r="W14" s="19"/>
      <c r="X14" s="19"/>
      <c r="Y14" s="22"/>
      <c r="Z14" s="41" t="s">
        <v>22</v>
      </c>
      <c r="AA14" s="14">
        <f t="shared" si="1"/>
        <v>4</v>
      </c>
      <c r="AB14" s="14">
        <f t="shared" si="2"/>
        <v>0.19753086419753085</v>
      </c>
    </row>
    <row r="15" spans="1:28" x14ac:dyDescent="0.25">
      <c r="E15" s="5" t="s">
        <v>25</v>
      </c>
      <c r="F15" s="56">
        <f>(C6*C7)^2</f>
        <v>4.9382716049382713E-2</v>
      </c>
      <c r="G15" s="62">
        <v>4.9382716049382713E-2</v>
      </c>
      <c r="H15" s="14">
        <f t="shared" si="0"/>
        <v>-0.21431358038936418</v>
      </c>
      <c r="J15" s="60">
        <v>4.9382716049382713E-2</v>
      </c>
      <c r="K15" s="60">
        <v>4.9382716049382713E-2</v>
      </c>
      <c r="L15" s="60">
        <v>4.9382716049382713E-2</v>
      </c>
      <c r="M15" s="12">
        <v>4.9382716049382713E-2</v>
      </c>
      <c r="N15" s="12">
        <v>4.9382716049382713E-2</v>
      </c>
      <c r="O15" s="70">
        <v>4.9382716049382713E-2</v>
      </c>
      <c r="P15" s="69">
        <v>4.938271604938E-2</v>
      </c>
      <c r="Q15" s="19"/>
      <c r="R15" s="19"/>
      <c r="S15" s="19"/>
      <c r="T15" s="19"/>
      <c r="U15" s="19"/>
      <c r="V15" s="19"/>
      <c r="W15" s="19"/>
      <c r="X15" s="19"/>
      <c r="Y15" s="22"/>
      <c r="Z15" s="41" t="s">
        <v>20</v>
      </c>
      <c r="AA15" s="14">
        <f t="shared" si="1"/>
        <v>4</v>
      </c>
      <c r="AB15" s="14">
        <f t="shared" si="2"/>
        <v>0.19753086419753085</v>
      </c>
    </row>
    <row r="16" spans="1:28" x14ac:dyDescent="0.25">
      <c r="E16" s="5" t="s">
        <v>26</v>
      </c>
      <c r="F16" s="57">
        <f>(C6*C7)^2</f>
        <v>4.9382716049382713E-2</v>
      </c>
      <c r="G16" s="63">
        <v>4.9382716049382713E-2</v>
      </c>
      <c r="H16" s="14">
        <f t="shared" si="0"/>
        <v>-0.21431358038936418</v>
      </c>
      <c r="I16" s="52"/>
      <c r="J16" s="60">
        <v>4.9382716049382713E-2</v>
      </c>
      <c r="K16" s="60">
        <v>4.9382716049382713E-2</v>
      </c>
      <c r="L16" s="60">
        <v>4.9382716049382713E-2</v>
      </c>
      <c r="M16" s="60">
        <v>4.9382716049382713E-2</v>
      </c>
      <c r="N16" s="70">
        <v>4.9382716049382713E-2</v>
      </c>
      <c r="O16" s="69">
        <v>4.9382716049382713E-2</v>
      </c>
      <c r="P16" s="50"/>
      <c r="Q16" s="19"/>
      <c r="R16" s="19"/>
      <c r="S16" s="19"/>
      <c r="T16" s="19"/>
      <c r="U16" s="19"/>
      <c r="V16" s="19"/>
      <c r="W16" s="19"/>
      <c r="X16" s="19"/>
      <c r="Y16" s="22"/>
      <c r="Z16" s="41" t="s">
        <v>21</v>
      </c>
      <c r="AA16" s="14">
        <f t="shared" si="1"/>
        <v>4</v>
      </c>
      <c r="AB16" s="14">
        <f t="shared" si="2"/>
        <v>0.19753086419753085</v>
      </c>
    </row>
    <row r="17" spans="5:28" x14ac:dyDescent="0.25">
      <c r="E17" s="5" t="s">
        <v>27</v>
      </c>
      <c r="F17" s="57">
        <f>C7^3*C6</f>
        <v>2.4691358024691357E-2</v>
      </c>
      <c r="G17" s="63">
        <v>2.4691358024691357E-2</v>
      </c>
      <c r="H17" s="14">
        <f t="shared" si="0"/>
        <v>-0.13184814821937346</v>
      </c>
      <c r="I17" s="50"/>
      <c r="J17" s="12">
        <v>2.4691358024691357E-2</v>
      </c>
      <c r="K17" s="66">
        <f>SUM($J$20:$J$21)</f>
        <v>3.7037037037037035E-2</v>
      </c>
      <c r="L17" s="71">
        <f>SUM($K$19:$K$20)</f>
        <v>4.9382716049382713E-2</v>
      </c>
      <c r="M17" s="70">
        <v>4.9382716049382713E-2</v>
      </c>
      <c r="N17" s="69">
        <v>4.9382716049382713E-2</v>
      </c>
      <c r="O17" s="50"/>
      <c r="P17" s="50"/>
      <c r="Q17" s="19"/>
      <c r="R17" s="19"/>
      <c r="S17" s="19"/>
      <c r="T17" s="19"/>
      <c r="U17" s="19"/>
      <c r="V17" s="19"/>
      <c r="W17" s="19"/>
      <c r="X17" s="19"/>
      <c r="Y17" s="22"/>
      <c r="Z17" s="41" t="s">
        <v>32</v>
      </c>
      <c r="AA17" s="14">
        <f t="shared" si="1"/>
        <v>5</v>
      </c>
      <c r="AB17" s="14">
        <f t="shared" si="2"/>
        <v>0.12345679012345678</v>
      </c>
    </row>
    <row r="18" spans="5:28" x14ac:dyDescent="0.25">
      <c r="E18" s="5" t="s">
        <v>28</v>
      </c>
      <c r="F18" s="58">
        <f>(C6*C7)^2</f>
        <v>4.9382716049382713E-2</v>
      </c>
      <c r="G18" s="63">
        <v>4.9382716049382713E-2</v>
      </c>
      <c r="H18" s="14">
        <f t="shared" si="0"/>
        <v>-0.21431358038936418</v>
      </c>
      <c r="I18" s="50"/>
      <c r="J18" s="60">
        <v>2.4691358024691357E-2</v>
      </c>
      <c r="K18" s="12">
        <v>2.4691358024691357E-2</v>
      </c>
      <c r="L18" s="72">
        <f>SUM($J$20:$J$21)</f>
        <v>3.7037037037037035E-2</v>
      </c>
      <c r="M18" s="91">
        <f>SUM($K$19:$K$20)</f>
        <v>4.9382716049382713E-2</v>
      </c>
      <c r="N18" s="50"/>
      <c r="O18" s="50"/>
      <c r="P18" s="50"/>
      <c r="Q18" s="19"/>
      <c r="R18" s="19"/>
      <c r="S18" s="19"/>
      <c r="T18" s="19"/>
      <c r="U18" s="19"/>
      <c r="V18" s="19"/>
      <c r="W18" s="19"/>
      <c r="X18" s="19"/>
      <c r="Y18" s="22"/>
      <c r="Z18" s="41" t="s">
        <v>33</v>
      </c>
      <c r="AA18" s="14">
        <f t="shared" si="1"/>
        <v>5</v>
      </c>
      <c r="AB18" s="14">
        <f t="shared" si="2"/>
        <v>0.12345679012345678</v>
      </c>
    </row>
    <row r="19" spans="5:28" x14ac:dyDescent="0.25">
      <c r="E19" s="5" t="s">
        <v>29</v>
      </c>
      <c r="F19" s="57">
        <f>C7^3*C6</f>
        <v>2.4691358024691357E-2</v>
      </c>
      <c r="G19" s="63">
        <v>2.4691358024691357E-2</v>
      </c>
      <c r="H19" s="14">
        <f t="shared" si="0"/>
        <v>-0.13184814821937346</v>
      </c>
      <c r="I19" s="53"/>
      <c r="J19" s="60">
        <v>2.4691358024691357E-2</v>
      </c>
      <c r="K19" s="70">
        <v>2.4691358024691357E-2</v>
      </c>
      <c r="L19" s="69">
        <v>2.469135802469E-2</v>
      </c>
      <c r="M19" s="50"/>
      <c r="N19" s="51"/>
      <c r="O19" s="50"/>
      <c r="P19" s="52"/>
      <c r="Q19" s="19"/>
      <c r="R19" s="19"/>
      <c r="S19" s="19"/>
      <c r="T19" s="19"/>
      <c r="U19" s="19"/>
      <c r="V19" s="19"/>
      <c r="W19" s="19"/>
      <c r="X19" s="19"/>
      <c r="Y19" s="22"/>
      <c r="Z19" s="41" t="s">
        <v>34</v>
      </c>
      <c r="AA19" s="14">
        <f t="shared" si="1"/>
        <v>5</v>
      </c>
      <c r="AB19" s="14">
        <f t="shared" si="2"/>
        <v>0.12345679012345678</v>
      </c>
    </row>
    <row r="20" spans="5:28" x14ac:dyDescent="0.25">
      <c r="E20" s="5" t="s">
        <v>30</v>
      </c>
      <c r="F20" s="57">
        <f>C7^3*C6</f>
        <v>2.4691358024691357E-2</v>
      </c>
      <c r="G20" s="64">
        <v>2.4691358024691357E-2</v>
      </c>
      <c r="H20" s="14">
        <f t="shared" si="0"/>
        <v>-0.13184814821937346</v>
      </c>
      <c r="I20" s="50"/>
      <c r="J20" s="68">
        <v>2.4691358024691357E-2</v>
      </c>
      <c r="K20" s="69">
        <v>2.4691358024691357E-2</v>
      </c>
      <c r="L20" s="50"/>
      <c r="M20" s="50"/>
      <c r="N20" s="50"/>
      <c r="O20" s="50"/>
      <c r="P20" s="50"/>
      <c r="Q20" s="19"/>
      <c r="R20" s="19"/>
      <c r="S20" s="19"/>
      <c r="T20" s="19"/>
      <c r="U20" s="19"/>
      <c r="V20" s="19"/>
      <c r="W20" s="19"/>
      <c r="X20" s="19"/>
      <c r="Y20" s="22"/>
      <c r="Z20" s="41" t="s">
        <v>35</v>
      </c>
      <c r="AA20" s="14">
        <f t="shared" si="1"/>
        <v>6</v>
      </c>
      <c r="AB20" s="14">
        <f t="shared" si="2"/>
        <v>0.14814814814814814</v>
      </c>
    </row>
    <row r="21" spans="5:28" ht="15.75" thickBot="1" x14ac:dyDescent="0.3">
      <c r="E21" s="6" t="s">
        <v>31</v>
      </c>
      <c r="F21" s="59">
        <f>C7^4</f>
        <v>1.2345679012345678E-2</v>
      </c>
      <c r="G21" s="63">
        <v>1.2345679012345678E-2</v>
      </c>
      <c r="H21" s="14">
        <f t="shared" si="0"/>
        <v>-7.8269753122032409E-2</v>
      </c>
      <c r="I21" s="51"/>
      <c r="J21" s="69">
        <v>1.2345679012345678E-2</v>
      </c>
      <c r="K21" s="97"/>
      <c r="L21" s="67"/>
      <c r="M21" s="67"/>
      <c r="N21" s="67"/>
      <c r="O21" s="67"/>
      <c r="P21" s="67"/>
      <c r="Q21" s="28"/>
      <c r="R21" s="28"/>
      <c r="S21" s="28"/>
      <c r="T21" s="28"/>
      <c r="U21" s="28"/>
      <c r="V21" s="28"/>
      <c r="W21" s="28"/>
      <c r="X21" s="28"/>
      <c r="Y21" s="43"/>
      <c r="Z21" s="42" t="s">
        <v>36</v>
      </c>
      <c r="AA21" s="15">
        <f t="shared" si="1"/>
        <v>6</v>
      </c>
      <c r="AB21" s="15">
        <f t="shared" si="2"/>
        <v>7.407407407407407E-2</v>
      </c>
    </row>
    <row r="22" spans="5:28" ht="15.75" thickBot="1" x14ac:dyDescent="0.3">
      <c r="F22" s="51"/>
      <c r="G22" s="48" t="s">
        <v>12</v>
      </c>
      <c r="H22" s="49">
        <f>-SUM(H6:H21)</f>
        <v>3.6731833362179582</v>
      </c>
      <c r="I22" s="50"/>
      <c r="J22" s="50"/>
      <c r="K22" s="50"/>
      <c r="L22" s="50"/>
      <c r="M22" s="50"/>
      <c r="N22" s="50"/>
      <c r="O22" s="50"/>
      <c r="P22" s="50"/>
      <c r="AA22" s="109" t="s">
        <v>19</v>
      </c>
      <c r="AB22" s="110">
        <f>SUM(SUM(AB6:AB21))</f>
        <v>3.7530864197530867</v>
      </c>
    </row>
    <row r="23" spans="5:28" ht="15.75" thickBot="1" x14ac:dyDescent="0.3"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AA23" s="46" t="s">
        <v>18</v>
      </c>
      <c r="AB23" s="47">
        <f>1-H22/AB22</f>
        <v>2.1289966336662469E-2</v>
      </c>
    </row>
    <row r="24" spans="5:28" ht="15.75" thickBot="1" x14ac:dyDescent="0.3">
      <c r="M24" s="28"/>
      <c r="N24" s="98">
        <v>0</v>
      </c>
      <c r="O24" s="29"/>
      <c r="P24" s="25">
        <f>Y6</f>
        <v>0.99999999999999956</v>
      </c>
      <c r="Q24" s="27"/>
      <c r="R24" s="98">
        <v>1</v>
      </c>
      <c r="S24" s="28"/>
    </row>
    <row r="25" spans="5:28" ht="15.75" thickBot="1" x14ac:dyDescent="0.3">
      <c r="K25" s="99">
        <v>0</v>
      </c>
      <c r="L25" s="25">
        <f>X6</f>
        <v>0.39506172839506171</v>
      </c>
      <c r="M25" s="100">
        <v>1</v>
      </c>
      <c r="T25" s="25">
        <f>X7</f>
        <v>0.60493827160493785</v>
      </c>
    </row>
    <row r="26" spans="5:28" ht="15.75" thickBot="1" x14ac:dyDescent="0.3">
      <c r="H26" s="32">
        <v>0</v>
      </c>
      <c r="I26" s="29"/>
      <c r="J26" s="25">
        <f>V8</f>
        <v>0.19753086419753085</v>
      </c>
      <c r="N26" s="25">
        <f>V9</f>
        <v>0.19753086419753085</v>
      </c>
      <c r="S26" s="35">
        <v>0</v>
      </c>
      <c r="U26" s="37">
        <v>1</v>
      </c>
    </row>
    <row r="27" spans="5:28" ht="15.75" thickBot="1" x14ac:dyDescent="0.3">
      <c r="G27" s="25">
        <f>Q13</f>
        <v>9.8765432098765427E-2</v>
      </c>
      <c r="K27" s="37">
        <v>1</v>
      </c>
      <c r="M27" s="35">
        <v>0</v>
      </c>
      <c r="O27" s="37">
        <v>1</v>
      </c>
      <c r="R27" s="99">
        <v>0</v>
      </c>
      <c r="S27" s="25">
        <f>W8</f>
        <v>0.20987654320987703</v>
      </c>
      <c r="U27" s="25">
        <f>W7</f>
        <v>0.39506172839506082</v>
      </c>
      <c r="V27" s="36">
        <v>1</v>
      </c>
    </row>
    <row r="28" spans="5:28" ht="15.75" thickBot="1" x14ac:dyDescent="0.3">
      <c r="F28" s="35">
        <v>0</v>
      </c>
      <c r="H28" s="37">
        <v>1</v>
      </c>
      <c r="K28" s="25">
        <f>Q14</f>
        <v>9.8765432098765427E-2</v>
      </c>
      <c r="M28" s="107">
        <f>R12</f>
        <v>9.8765432098765427E-2</v>
      </c>
      <c r="O28" s="25">
        <f>R13</f>
        <v>9.8765432098765427E-2</v>
      </c>
      <c r="Q28" s="107">
        <f>T11</f>
        <v>9.8765432098770006E-2</v>
      </c>
      <c r="S28" s="101">
        <v>1</v>
      </c>
      <c r="U28" s="106">
        <v>0</v>
      </c>
      <c r="W28" s="25">
        <f>U9</f>
        <v>0.19753086419753085</v>
      </c>
    </row>
    <row r="29" spans="5:28" ht="15.75" thickBot="1" x14ac:dyDescent="0.3">
      <c r="F29" s="107">
        <f>N16</f>
        <v>4.9382716049382713E-2</v>
      </c>
      <c r="H29" s="107">
        <f>N17</f>
        <v>4.9382716049382713E-2</v>
      </c>
      <c r="J29" s="34">
        <v>0</v>
      </c>
      <c r="L29" s="37">
        <v>1</v>
      </c>
      <c r="N29" s="35">
        <v>0</v>
      </c>
      <c r="P29" s="37">
        <v>1</v>
      </c>
      <c r="R29" s="102">
        <v>0</v>
      </c>
      <c r="S29" s="25">
        <f>T10</f>
        <v>0.11111111111110702</v>
      </c>
      <c r="U29" s="107">
        <f>U10</f>
        <v>0.19753086419752999</v>
      </c>
      <c r="V29" s="105">
        <v>0</v>
      </c>
      <c r="X29" s="37">
        <v>1</v>
      </c>
    </row>
    <row r="30" spans="5:28" ht="15.75" thickBot="1" x14ac:dyDescent="0.3">
      <c r="J30" s="107">
        <f>O15</f>
        <v>4.9382716049382713E-2</v>
      </c>
      <c r="L30" s="107">
        <f>O16</f>
        <v>4.9382716049382713E-2</v>
      </c>
      <c r="N30" s="107">
        <f>M17</f>
        <v>4.9382716049382713E-2</v>
      </c>
      <c r="P30" s="25">
        <f>M18</f>
        <v>4.9382716049382713E-2</v>
      </c>
      <c r="R30" s="107">
        <f>P15</f>
        <v>4.938271604938E-2</v>
      </c>
      <c r="S30" s="104">
        <v>1</v>
      </c>
      <c r="V30" s="34"/>
      <c r="X30" s="108">
        <f>S11</f>
        <v>9.8765432098765427E-2</v>
      </c>
    </row>
    <row r="31" spans="5:28" ht="15.75" thickBot="1" x14ac:dyDescent="0.3">
      <c r="O31" s="35">
        <v>0</v>
      </c>
      <c r="Q31" s="37">
        <v>1</v>
      </c>
      <c r="S31" s="22"/>
      <c r="V31" s="107">
        <f>S12</f>
        <v>9.8765432098765427E-2</v>
      </c>
    </row>
    <row r="32" spans="5:28" ht="15.75" thickBot="1" x14ac:dyDescent="0.3">
      <c r="O32" s="107">
        <f>K19</f>
        <v>2.4691358024691357E-2</v>
      </c>
      <c r="Q32" s="107">
        <f>K20</f>
        <v>2.4691358024691357E-2</v>
      </c>
      <c r="S32" s="25">
        <f>P14</f>
        <v>6.1728395061727032E-2</v>
      </c>
    </row>
    <row r="33" spans="18:19" ht="15.75" thickBot="1" x14ac:dyDescent="0.3">
      <c r="R33" s="35">
        <v>0</v>
      </c>
      <c r="S33" s="103"/>
    </row>
    <row r="34" spans="18:19" ht="15.75" thickBot="1" x14ac:dyDescent="0.3">
      <c r="R34" s="107">
        <f>L19</f>
        <v>2.469135802469E-2</v>
      </c>
      <c r="S34" s="105">
        <v>1</v>
      </c>
    </row>
    <row r="35" spans="18:19" ht="15.75" thickBot="1" x14ac:dyDescent="0.3">
      <c r="S35" s="22"/>
    </row>
    <row r="36" spans="18:19" ht="15.75" thickBot="1" x14ac:dyDescent="0.3">
      <c r="S36" s="25">
        <f>L18</f>
        <v>3.7037037037037035E-2</v>
      </c>
    </row>
    <row r="37" spans="18:19" ht="15.75" thickBot="1" x14ac:dyDescent="0.3">
      <c r="R37" s="34">
        <v>0</v>
      </c>
      <c r="S37" s="103"/>
    </row>
    <row r="38" spans="18:19" ht="15.75" thickBot="1" x14ac:dyDescent="0.3">
      <c r="R38" s="107">
        <f>J21</f>
        <v>1.2345679012345678E-2</v>
      </c>
      <c r="S38" s="22">
        <v>1</v>
      </c>
    </row>
    <row r="39" spans="18:19" ht="15.75" thickBot="1" x14ac:dyDescent="0.3">
      <c r="S39" s="34"/>
    </row>
    <row r="40" spans="18:19" ht="15.75" thickBot="1" x14ac:dyDescent="0.3">
      <c r="S40" s="107">
        <f>J20</f>
        <v>2.4691358024691357E-2</v>
      </c>
    </row>
  </sheetData>
  <sortState xmlns:xlrd2="http://schemas.microsoft.com/office/spreadsheetml/2017/richdata2" ref="W6:W8">
    <sortCondition descending="1" ref="W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2019-12-11T20:29:11Z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394199f8-1835-47f4-b073-a8b7cee765ad</vt:lpwstr>
  </property>
</Properties>
</file>