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tosi/Documents/UNIVERSITA' INSUBRIA/CORSI/2022-2023_BigData/"/>
    </mc:Choice>
  </mc:AlternateContent>
  <xr:revisionPtr revIDLastSave="0" documentId="13_ncr:1_{6CD0F142-8198-8747-BCC4-FC5FD7EECBA2}" xr6:coauthVersionLast="47" xr6:coauthVersionMax="47" xr10:uidLastSave="{00000000-0000-0000-0000-000000000000}"/>
  <bookViews>
    <workbookView xWindow="0" yWindow="740" windowWidth="30240" windowHeight="18900" xr2:uid="{B70FC441-A0AB-5449-BC53-4C797ABBD920}"/>
  </bookViews>
  <sheets>
    <sheet name="Valutazione_Modelli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C35" i="1"/>
  <c r="F25" i="1"/>
  <c r="F26" i="1" s="1"/>
  <c r="F27" i="1" s="1"/>
  <c r="E25" i="1"/>
  <c r="E26" i="1" s="1"/>
  <c r="E27" i="1" s="1"/>
  <c r="D16" i="1"/>
  <c r="C16" i="1"/>
  <c r="I10" i="1" s="1"/>
  <c r="I11" i="1" s="1"/>
  <c r="J9" i="1"/>
  <c r="I9" i="1"/>
  <c r="J10" i="1" l="1"/>
  <c r="K9" i="1"/>
  <c r="I18" i="1" s="1"/>
  <c r="J11" i="1"/>
  <c r="K11" i="1" s="1"/>
  <c r="I13" i="1" s="1"/>
  <c r="E28" i="1"/>
  <c r="F28" i="1"/>
  <c r="I16" i="1"/>
  <c r="I15" i="1"/>
  <c r="K10" i="1"/>
  <c r="I17" i="1" s="1"/>
  <c r="I14" i="1" l="1"/>
  <c r="F29" i="1"/>
  <c r="E29" i="1"/>
  <c r="E30" i="1" l="1"/>
  <c r="F30" i="1"/>
  <c r="F31" i="1" l="1"/>
  <c r="E31" i="1"/>
  <c r="E32" i="1" l="1"/>
  <c r="F32" i="1"/>
  <c r="F33" i="1" l="1"/>
  <c r="E33" i="1"/>
  <c r="E34" i="1" l="1"/>
  <c r="F34" i="1"/>
  <c r="H33" i="1"/>
  <c r="H25" i="1" l="1"/>
  <c r="H34" i="1"/>
  <c r="H24" i="1"/>
  <c r="H26" i="1"/>
  <c r="H27" i="1"/>
  <c r="H28" i="1"/>
  <c r="H29" i="1"/>
  <c r="H30" i="1"/>
  <c r="H31" i="1"/>
  <c r="H32" i="1"/>
  <c r="G34" i="1"/>
  <c r="G24" i="1"/>
  <c r="G26" i="1"/>
  <c r="G25" i="1"/>
  <c r="G27" i="1"/>
  <c r="G28" i="1"/>
  <c r="G29" i="1"/>
  <c r="G30" i="1"/>
  <c r="G31" i="1"/>
  <c r="G32" i="1"/>
  <c r="G33" i="1"/>
  <c r="I32" i="1" l="1"/>
  <c r="I33" i="1"/>
  <c r="I25" i="1"/>
  <c r="I31" i="1"/>
  <c r="I30" i="1"/>
  <c r="I29" i="1"/>
  <c r="I28" i="1"/>
  <c r="I27" i="1"/>
  <c r="I26" i="1"/>
  <c r="I24" i="1"/>
  <c r="I34" i="1"/>
  <c r="I35" i="1" l="1"/>
</calcChain>
</file>

<file path=xl/sharedStrings.xml><?xml version="1.0" encoding="utf-8"?>
<sst xmlns="http://schemas.openxmlformats.org/spreadsheetml/2006/main" count="62" uniqueCount="44">
  <si>
    <t>predetto</t>
  </si>
  <si>
    <t>reale</t>
  </si>
  <si>
    <t>ESEMPIO2.</t>
  </si>
  <si>
    <t>Researchers are testing a new spray as a new vaccine against COVID19. 
They want to discover the correct dosage of the spray. They tested 900 people with dosages varying from 0 μg to 20 μg. They then tabulated the number of people who tested COVID19 negative and positive in 2 μg dosage intervals. </t>
  </si>
  <si>
    <t>Step2. define the cutoff (test set)</t>
  </si>
  <si>
    <t>Step1. Collect experimental data</t>
  </si>
  <si>
    <t>Cutoff dataset:</t>
  </si>
  <si>
    <t>Dosage</t>
  </si>
  <si>
    <t>Negative</t>
  </si>
  <si>
    <t>Positive</t>
  </si>
  <si>
    <t>&lt; 2.00</t>
  </si>
  <si>
    <t>Step3. define the confusion matrix</t>
  </si>
  <si>
    <t>2.00 - 3.99</t>
  </si>
  <si>
    <t>4.00 - 5.99</t>
  </si>
  <si>
    <t>neg.</t>
  </si>
  <si>
    <t>pos.</t>
  </si>
  <si>
    <t>6.00 - 7.99</t>
  </si>
  <si>
    <t>8.00 - 9.99</t>
  </si>
  <si>
    <t>10.00 - 11.99</t>
  </si>
  <si>
    <t>12.00 - 13.99</t>
  </si>
  <si>
    <t>Step4. compute the metrics</t>
  </si>
  <si>
    <t>14.00 - 15.99</t>
  </si>
  <si>
    <t>Accurcay:</t>
  </si>
  <si>
    <t>16.00 - 17.99</t>
  </si>
  <si>
    <t>True Positive Rate:</t>
  </si>
  <si>
    <t>&gt; 18.00</t>
  </si>
  <si>
    <t>True Negative Rate:</t>
  </si>
  <si>
    <t>tot.</t>
  </si>
  <si>
    <t>False Positive Rate:</t>
  </si>
  <si>
    <t>Positiv Predicted Val:</t>
  </si>
  <si>
    <t>Negat Predicted Val:</t>
  </si>
  <si>
    <t>Step5. create the ROC table</t>
  </si>
  <si>
    <t>Step6. create the ROC Curve (as a scatter plot)</t>
  </si>
  <si>
    <t>Observed</t>
  </si>
  <si>
    <t>Cumulative</t>
  </si>
  <si>
    <t>FPR</t>
  </si>
  <si>
    <t>TPR</t>
  </si>
  <si>
    <t>AUC</t>
  </si>
  <si>
    <t>(Area Under the Curve)</t>
  </si>
  <si>
    <t>Step7. interpret the ROC Curve</t>
  </si>
  <si>
    <t>The higher the ROC Curve the better the fit.</t>
  </si>
  <si>
    <t>The AUC Metric compute the area: closer to 1 the better the fit.*</t>
  </si>
  <si>
    <t>AUC=0.894 shows a good fit (i.e., the classificator for the new nasal vaccine works very well)</t>
  </si>
  <si>
    <t>* AUC=0.5 shows that the model's ability to discriminate between negative and positive is do by a monkey (do to chance)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</si>
</sst>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i/>
      <sz val="12"/>
      <color rgb="FF1111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18" xfId="0" applyFont="1" applyBorder="1" applyAlignment="1">
      <alignment horizontal="left" wrapText="1"/>
    </xf>
    <xf numFmtId="0" fontId="3" fillId="0" borderId="0" xfId="0" applyFont="1"/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7" fillId="0" borderId="23" xfId="0" applyFont="1" applyBorder="1"/>
    <xf numFmtId="0" fontId="7" fillId="0" borderId="3" xfId="0" applyFont="1" applyBorder="1"/>
    <xf numFmtId="0" fontId="7" fillId="0" borderId="24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1" xfId="0" applyFill="1" applyBorder="1" applyAlignment="1">
      <alignment horizontal="right"/>
    </xf>
    <xf numFmtId="0" fontId="0" fillId="2" borderId="25" xfId="0" applyFill="1" applyBorder="1"/>
    <xf numFmtId="0" fontId="0" fillId="2" borderId="12" xfId="0" applyFill="1" applyBorder="1"/>
    <xf numFmtId="0" fontId="0" fillId="0" borderId="11" xfId="0" applyBorder="1" applyAlignment="1">
      <alignment horizontal="right"/>
    </xf>
    <xf numFmtId="0" fontId="0" fillId="0" borderId="25" xfId="0" applyBorder="1"/>
    <xf numFmtId="0" fontId="0" fillId="0" borderId="12" xfId="0" applyBorder="1"/>
    <xf numFmtId="0" fontId="3" fillId="0" borderId="18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27" xfId="0" applyBorder="1"/>
    <xf numFmtId="0" fontId="0" fillId="0" borderId="28" xfId="0" applyBorder="1"/>
    <xf numFmtId="0" fontId="1" fillId="0" borderId="13" xfId="0" applyFont="1" applyBorder="1" applyAlignment="1">
      <alignment horizontal="left"/>
    </xf>
    <xf numFmtId="0" fontId="0" fillId="0" borderId="9" xfId="0" applyBorder="1"/>
    <xf numFmtId="0" fontId="0" fillId="0" borderId="17" xfId="0" applyBorder="1" applyAlignment="1">
      <alignment horizontal="right"/>
    </xf>
    <xf numFmtId="0" fontId="0" fillId="0" borderId="29" xfId="0" applyBorder="1"/>
    <xf numFmtId="0" fontId="0" fillId="0" borderId="19" xfId="0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0" fontId="3" fillId="0" borderId="1" xfId="0" applyFont="1" applyBorder="1"/>
    <xf numFmtId="0" fontId="1" fillId="0" borderId="2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7" fillId="0" borderId="1" xfId="0" applyFont="1" applyBorder="1"/>
    <xf numFmtId="0" fontId="7" fillId="0" borderId="30" xfId="0" applyFont="1" applyBorder="1"/>
    <xf numFmtId="0" fontId="7" fillId="0" borderId="3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1" xfId="0" applyFont="1" applyBorder="1"/>
    <xf numFmtId="0" fontId="7" fillId="0" borderId="25" xfId="0" applyFont="1" applyBorder="1"/>
    <xf numFmtId="0" fontId="7" fillId="0" borderId="12" xfId="0" applyFont="1" applyBorder="1"/>
    <xf numFmtId="0" fontId="0" fillId="0" borderId="11" xfId="0" applyBorder="1"/>
    <xf numFmtId="0" fontId="0" fillId="0" borderId="33" xfId="0" applyBorder="1"/>
    <xf numFmtId="165" fontId="0" fillId="0" borderId="2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34" xfId="0" applyNumberFormat="1" applyBorder="1" applyAlignment="1">
      <alignment horizontal="center"/>
    </xf>
    <xf numFmtId="0" fontId="0" fillId="0" borderId="35" xfId="0" applyBorder="1"/>
    <xf numFmtId="165" fontId="0" fillId="0" borderId="2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165" fontId="0" fillId="0" borderId="18" xfId="0" applyNumberFormat="1" applyBorder="1"/>
    <xf numFmtId="165" fontId="1" fillId="2" borderId="16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7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ROC Curve</a:t>
            </a:r>
            <a:r>
              <a:rPr lang="it-IT" baseline="0"/>
              <a:t> for the new Nasal Vaccine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Valutazione_Modelli!$G$24:$G$34</c:f>
              <c:numCache>
                <c:formatCode>0.000</c:formatCode>
                <c:ptCount val="11"/>
                <c:pt idx="0">
                  <c:v>1</c:v>
                </c:pt>
                <c:pt idx="1">
                  <c:v>0.9461172741679873</c:v>
                </c:pt>
                <c:pt idx="2">
                  <c:v>0.82884310618066559</c:v>
                </c:pt>
                <c:pt idx="3">
                  <c:v>0.67036450079239307</c:v>
                </c:pt>
                <c:pt idx="4">
                  <c:v>0.46909667194928684</c:v>
                </c:pt>
                <c:pt idx="5">
                  <c:v>0.22662440570522979</c:v>
                </c:pt>
                <c:pt idx="6">
                  <c:v>4.5958795562599075E-2</c:v>
                </c:pt>
                <c:pt idx="7">
                  <c:v>1.5847860538827252E-2</c:v>
                </c:pt>
                <c:pt idx="8">
                  <c:v>6.3391442155309452E-3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Valutazione_Modelli!$H$24:$H$34</c:f>
              <c:numCache>
                <c:formatCode>0.000</c:formatCode>
                <c:ptCount val="11"/>
                <c:pt idx="0">
                  <c:v>1</c:v>
                </c:pt>
                <c:pt idx="1">
                  <c:v>0.99256505576208176</c:v>
                </c:pt>
                <c:pt idx="2">
                  <c:v>0.97026022304832715</c:v>
                </c:pt>
                <c:pt idx="3">
                  <c:v>0.93308550185873607</c:v>
                </c:pt>
                <c:pt idx="4">
                  <c:v>0.88847583643122674</c:v>
                </c:pt>
                <c:pt idx="5">
                  <c:v>0.80297397769516732</c:v>
                </c:pt>
                <c:pt idx="6">
                  <c:v>0.5985130111524164</c:v>
                </c:pt>
                <c:pt idx="7">
                  <c:v>0.3197026022304833</c:v>
                </c:pt>
                <c:pt idx="8">
                  <c:v>0.16728624535315983</c:v>
                </c:pt>
                <c:pt idx="9">
                  <c:v>5.5762081784386575E-2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49-0C44-B550-50ABF9327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66080"/>
        <c:axId val="911204319"/>
      </c:scatterChart>
      <c:valAx>
        <c:axId val="15137660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False Positive Rate (FPR)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204319"/>
        <c:crosses val="autoZero"/>
        <c:crossBetween val="midCat"/>
      </c:valAx>
      <c:valAx>
        <c:axId val="91120431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True Positive Rate (TPR)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376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8466</xdr:colOff>
      <xdr:row>21</xdr:row>
      <xdr:rowOff>29633</xdr:rowOff>
    </xdr:from>
    <xdr:to>
      <xdr:col>15</xdr:col>
      <xdr:colOff>431800</xdr:colOff>
      <xdr:row>35</xdr:row>
      <xdr:rowOff>101601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963587A-ECD1-E048-B1E3-7F8FC9EB4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_01_NoteBook_Cor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za"/>
      <sheetName val="Paradosso Compleanno"/>
      <sheetName val="Pearson Correlation"/>
      <sheetName val="Correlaz. Tab Mollier H2O"/>
      <sheetName val="Autocorrelation"/>
      <sheetName val="Logaritmi"/>
      <sheetName val="Artefatti e Errori"/>
      <sheetName val="Missing data"/>
      <sheetName val="Outlier"/>
      <sheetName val="Z-score Decessi Covid"/>
      <sheetName val="Z-score Paolo"/>
      <sheetName val="ELO"/>
      <sheetName val="BORDA"/>
      <sheetName val="Distr.Binomiale"/>
      <sheetName val="Distr.Binomiale (2)"/>
      <sheetName val="6 sigma"/>
      <sheetName val="Distr.Poisson"/>
      <sheetName val="Distr.PowerLaw"/>
      <sheetName val="T-test"/>
      <sheetName val="Kolmogorov-Smirnov"/>
      <sheetName val="Kolmogorov-Smirnov (2)"/>
      <sheetName val="RandomUnifValue"/>
      <sheetName val="AnscombeQuartet"/>
      <sheetName val="TufteRules"/>
      <sheetName val="TabelleDati"/>
      <sheetName val="Plots"/>
      <sheetName val="Valutazione_Modelli"/>
      <sheetName val="Confusion Matrix C"/>
      <sheetName val="Errori"/>
      <sheetName val="MonteCarlo"/>
      <sheetName val="RegLineare"/>
      <sheetName val="RegLineare-Outlier"/>
      <sheetName val="RegLogistica"/>
      <sheetName val="Cluster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39">
          <cell r="G39">
            <v>1</v>
          </cell>
          <cell r="H39">
            <v>1</v>
          </cell>
        </row>
        <row r="40">
          <cell r="G40">
            <v>0.9461172741679873</v>
          </cell>
          <cell r="H40">
            <v>0.99256505576208176</v>
          </cell>
        </row>
        <row r="41">
          <cell r="G41">
            <v>0.82884310618066559</v>
          </cell>
          <cell r="H41">
            <v>0.97026022304832715</v>
          </cell>
        </row>
        <row r="42">
          <cell r="G42">
            <v>0.67036450079239307</v>
          </cell>
          <cell r="H42">
            <v>0.93308550185873607</v>
          </cell>
        </row>
        <row r="43">
          <cell r="G43">
            <v>0.46909667194928684</v>
          </cell>
          <cell r="H43">
            <v>0.88847583643122674</v>
          </cell>
        </row>
        <row r="44">
          <cell r="G44">
            <v>0.22662440570522979</v>
          </cell>
          <cell r="H44">
            <v>0.80297397769516732</v>
          </cell>
        </row>
        <row r="45">
          <cell r="G45">
            <v>4.5958795562599075E-2</v>
          </cell>
          <cell r="H45">
            <v>0.5985130111524164</v>
          </cell>
        </row>
        <row r="46">
          <cell r="G46">
            <v>1.5847860538827252E-2</v>
          </cell>
          <cell r="H46">
            <v>0.3197026022304833</v>
          </cell>
        </row>
        <row r="47">
          <cell r="G47">
            <v>6.3391442155309452E-3</v>
          </cell>
          <cell r="H47">
            <v>0.16728624535315983</v>
          </cell>
        </row>
        <row r="48">
          <cell r="G48">
            <v>0</v>
          </cell>
          <cell r="H48">
            <v>5.5762081784386575E-2</v>
          </cell>
        </row>
        <row r="49">
          <cell r="G49">
            <v>0</v>
          </cell>
          <cell r="H49">
            <v>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282-44E8-0F48-9B60-E5B262EE0A46}">
  <dimension ref="B1:L43"/>
  <sheetViews>
    <sheetView showGridLines="0" tabSelected="1" zoomScale="150" workbookViewId="0">
      <selection activeCell="D19" sqref="D19"/>
    </sheetView>
  </sheetViews>
  <sheetFormatPr baseColWidth="10" defaultRowHeight="16" x14ac:dyDescent="0.2"/>
  <cols>
    <col min="1" max="1" width="2.5" customWidth="1"/>
    <col min="2" max="2" width="12" customWidth="1"/>
    <col min="3" max="3" width="10.5" customWidth="1"/>
    <col min="4" max="4" width="11.1640625" customWidth="1"/>
    <col min="5" max="6" width="9.1640625" customWidth="1"/>
    <col min="7" max="7" width="12" customWidth="1"/>
    <col min="8" max="8" width="9.1640625" customWidth="1"/>
    <col min="9" max="9" width="18.33203125" customWidth="1"/>
  </cols>
  <sheetData>
    <row r="1" spans="2:11" x14ac:dyDescent="0.2">
      <c r="B1" s="17" t="s">
        <v>2</v>
      </c>
    </row>
    <row r="2" spans="2:11" ht="65" customHeight="1" x14ac:dyDescent="0.2">
      <c r="B2" s="18" t="s">
        <v>3</v>
      </c>
      <c r="C2" s="18"/>
      <c r="D2" s="18"/>
      <c r="E2" s="18"/>
      <c r="F2" s="18"/>
      <c r="G2" s="18"/>
      <c r="H2" s="18"/>
      <c r="I2" s="18"/>
    </row>
    <row r="3" spans="2:11" ht="17" thickBot="1" x14ac:dyDescent="0.25">
      <c r="B3" s="19"/>
      <c r="C3" s="19"/>
      <c r="D3" s="19"/>
      <c r="E3" s="19"/>
      <c r="F3" s="19"/>
      <c r="G3" s="20" t="s">
        <v>4</v>
      </c>
      <c r="H3" s="20"/>
      <c r="I3" s="20"/>
    </row>
    <row r="4" spans="2:11" ht="17" thickBot="1" x14ac:dyDescent="0.25">
      <c r="B4" s="21" t="s">
        <v>5</v>
      </c>
      <c r="G4" s="22" t="s">
        <v>6</v>
      </c>
      <c r="H4" s="23"/>
      <c r="I4" s="24">
        <v>5</v>
      </c>
    </row>
    <row r="5" spans="2:11" x14ac:dyDescent="0.2">
      <c r="B5" s="25" t="s">
        <v>7</v>
      </c>
      <c r="C5" s="26" t="s">
        <v>8</v>
      </c>
      <c r="D5" s="27" t="s">
        <v>9</v>
      </c>
      <c r="G5" s="28"/>
      <c r="H5" s="28"/>
      <c r="I5" s="29"/>
    </row>
    <row r="6" spans="2:11" ht="17" thickBot="1" x14ac:dyDescent="0.25">
      <c r="B6" s="30" t="s">
        <v>10</v>
      </c>
      <c r="C6" s="31">
        <v>34</v>
      </c>
      <c r="D6" s="32">
        <v>2</v>
      </c>
      <c r="G6" s="21" t="s">
        <v>11</v>
      </c>
    </row>
    <row r="7" spans="2:11" x14ac:dyDescent="0.2">
      <c r="B7" s="30" t="s">
        <v>12</v>
      </c>
      <c r="C7" s="31">
        <v>74</v>
      </c>
      <c r="D7" s="32">
        <v>6</v>
      </c>
      <c r="G7" s="1"/>
      <c r="H7" s="2"/>
      <c r="I7" s="3" t="s">
        <v>0</v>
      </c>
      <c r="J7" s="4"/>
    </row>
    <row r="8" spans="2:11" x14ac:dyDescent="0.2">
      <c r="B8" s="30" t="s">
        <v>13</v>
      </c>
      <c r="C8" s="31">
        <v>100</v>
      </c>
      <c r="D8" s="32">
        <v>10</v>
      </c>
      <c r="G8" s="5"/>
      <c r="H8" s="6"/>
      <c r="I8" s="7" t="s">
        <v>14</v>
      </c>
      <c r="J8" s="8" t="s">
        <v>15</v>
      </c>
    </row>
    <row r="9" spans="2:11" x14ac:dyDescent="0.2">
      <c r="B9" s="30" t="s">
        <v>16</v>
      </c>
      <c r="C9" s="31">
        <v>127</v>
      </c>
      <c r="D9" s="32">
        <v>12</v>
      </c>
      <c r="G9" s="9" t="s">
        <v>1</v>
      </c>
      <c r="H9" s="7" t="s">
        <v>14</v>
      </c>
      <c r="I9" s="10">
        <f>SUM(C6:C10)</f>
        <v>488</v>
      </c>
      <c r="J9" s="11">
        <f>SUM(D6:D10)</f>
        <v>53</v>
      </c>
      <c r="K9" s="12">
        <f>I9+J9</f>
        <v>541</v>
      </c>
    </row>
    <row r="10" spans="2:11" ht="17" thickBot="1" x14ac:dyDescent="0.25">
      <c r="B10" s="30" t="s">
        <v>17</v>
      </c>
      <c r="C10" s="31">
        <v>153</v>
      </c>
      <c r="D10" s="32">
        <v>23</v>
      </c>
      <c r="G10" s="13"/>
      <c r="H10" s="14" t="s">
        <v>15</v>
      </c>
      <c r="I10" s="15">
        <f>C16-I9</f>
        <v>143</v>
      </c>
      <c r="J10" s="16">
        <f>D16-J9</f>
        <v>216</v>
      </c>
      <c r="K10" s="12">
        <f>I10+J10</f>
        <v>359</v>
      </c>
    </row>
    <row r="11" spans="2:11" x14ac:dyDescent="0.2">
      <c r="B11" s="33" t="s">
        <v>18</v>
      </c>
      <c r="C11" s="34">
        <v>114</v>
      </c>
      <c r="D11" s="35">
        <v>55</v>
      </c>
      <c r="I11" s="12">
        <f>I9+I10</f>
        <v>631</v>
      </c>
      <c r="J11" s="12">
        <f>J9+J10</f>
        <v>269</v>
      </c>
      <c r="K11" s="12">
        <f>I11+J11</f>
        <v>900</v>
      </c>
    </row>
    <row r="12" spans="2:11" ht="17" thickBot="1" x14ac:dyDescent="0.25">
      <c r="B12" s="33" t="s">
        <v>19</v>
      </c>
      <c r="C12" s="34">
        <v>19</v>
      </c>
      <c r="D12" s="35">
        <v>75</v>
      </c>
      <c r="G12" s="36" t="s">
        <v>20</v>
      </c>
      <c r="H12" s="36"/>
      <c r="I12" s="36"/>
    </row>
    <row r="13" spans="2:11" x14ac:dyDescent="0.2">
      <c r="B13" s="33" t="s">
        <v>21</v>
      </c>
      <c r="C13" s="34">
        <v>6</v>
      </c>
      <c r="D13" s="35">
        <v>41</v>
      </c>
      <c r="G13" s="37" t="s">
        <v>22</v>
      </c>
      <c r="H13" s="38"/>
      <c r="I13" s="39">
        <f>(I9+J10)/K11</f>
        <v>0.78222222222222226</v>
      </c>
    </row>
    <row r="14" spans="2:11" x14ac:dyDescent="0.2">
      <c r="B14" s="33" t="s">
        <v>23</v>
      </c>
      <c r="C14" s="34">
        <v>4</v>
      </c>
      <c r="D14" s="35">
        <v>30</v>
      </c>
      <c r="G14" s="40" t="s">
        <v>24</v>
      </c>
      <c r="H14" s="41"/>
      <c r="I14" s="42">
        <f>J10/J11</f>
        <v>0.80297397769516732</v>
      </c>
    </row>
    <row r="15" spans="2:11" x14ac:dyDescent="0.2">
      <c r="B15" s="43" t="s">
        <v>25</v>
      </c>
      <c r="C15" s="44">
        <v>0</v>
      </c>
      <c r="D15" s="45">
        <v>15</v>
      </c>
      <c r="G15" s="46" t="s">
        <v>26</v>
      </c>
      <c r="H15" s="47"/>
      <c r="I15" s="42">
        <f>I9/I11</f>
        <v>0.77337559429477021</v>
      </c>
    </row>
    <row r="16" spans="2:11" ht="17" thickBot="1" x14ac:dyDescent="0.25">
      <c r="B16" s="48" t="s">
        <v>27</v>
      </c>
      <c r="C16" s="49">
        <f>SUM(C6:C15)</f>
        <v>631</v>
      </c>
      <c r="D16" s="50">
        <f>SUM(D6:D15)</f>
        <v>269</v>
      </c>
      <c r="G16" s="40" t="s">
        <v>28</v>
      </c>
      <c r="H16" s="41"/>
      <c r="I16" s="42">
        <f>I10/I11</f>
        <v>0.22662440570522979</v>
      </c>
    </row>
    <row r="17" spans="2:12" x14ac:dyDescent="0.2">
      <c r="G17" s="40" t="s">
        <v>29</v>
      </c>
      <c r="H17" s="41"/>
      <c r="I17" s="42">
        <f>J10/K10</f>
        <v>0.60167130919220058</v>
      </c>
    </row>
    <row r="18" spans="2:12" ht="17" thickBot="1" x14ac:dyDescent="0.25">
      <c r="G18" s="51" t="s">
        <v>30</v>
      </c>
      <c r="H18" s="52"/>
      <c r="I18" s="53">
        <f>I9/K9</f>
        <v>0.9020332717190388</v>
      </c>
    </row>
    <row r="21" spans="2:12" ht="17" thickBot="1" x14ac:dyDescent="0.25">
      <c r="B21" s="21" t="s">
        <v>31</v>
      </c>
      <c r="K21" s="21" t="s">
        <v>32</v>
      </c>
      <c r="L21" s="21"/>
    </row>
    <row r="22" spans="2:12" ht="17" thickBot="1" x14ac:dyDescent="0.25">
      <c r="B22" s="54"/>
      <c r="C22" s="55" t="s">
        <v>33</v>
      </c>
      <c r="D22" s="55"/>
      <c r="E22" s="56" t="s">
        <v>34</v>
      </c>
      <c r="F22" s="57"/>
      <c r="G22" s="58"/>
      <c r="H22" s="58"/>
      <c r="I22" s="59"/>
    </row>
    <row r="23" spans="2:12" x14ac:dyDescent="0.2">
      <c r="B23" s="25" t="s">
        <v>7</v>
      </c>
      <c r="C23" s="26" t="s">
        <v>8</v>
      </c>
      <c r="D23" s="27" t="s">
        <v>9</v>
      </c>
      <c r="E23" s="60" t="s">
        <v>8</v>
      </c>
      <c r="F23" s="61" t="s">
        <v>9</v>
      </c>
      <c r="G23" s="62" t="s">
        <v>35</v>
      </c>
      <c r="H23" s="63" t="s">
        <v>36</v>
      </c>
      <c r="I23" s="64" t="s">
        <v>37</v>
      </c>
    </row>
    <row r="24" spans="2:12" x14ac:dyDescent="0.2">
      <c r="B24" s="65"/>
      <c r="C24" s="66"/>
      <c r="D24" s="67"/>
      <c r="E24" s="68">
        <v>0</v>
      </c>
      <c r="F24" s="69">
        <v>0</v>
      </c>
      <c r="G24" s="70">
        <f>1-E24/E$34</f>
        <v>1</v>
      </c>
      <c r="H24" s="71">
        <f>1-F24/F$34</f>
        <v>1</v>
      </c>
      <c r="I24" s="72">
        <f>(G24-G25)*H24</f>
        <v>5.3882725832012701E-2</v>
      </c>
    </row>
    <row r="25" spans="2:12" x14ac:dyDescent="0.2">
      <c r="B25" s="30" t="s">
        <v>10</v>
      </c>
      <c r="C25" s="31">
        <v>34</v>
      </c>
      <c r="D25" s="32">
        <v>2</v>
      </c>
      <c r="E25" s="68">
        <f>E24+C25</f>
        <v>34</v>
      </c>
      <c r="F25" s="69">
        <f>F24+D25</f>
        <v>2</v>
      </c>
      <c r="G25" s="70">
        <f>1-E25/E$34</f>
        <v>0.9461172741679873</v>
      </c>
      <c r="H25" s="71">
        <f>1-F25/F$34</f>
        <v>0.99256505576208176</v>
      </c>
      <c r="I25" s="72">
        <f t="shared" ref="I25:I34" si="0">(G25-G26)*H25</f>
        <v>0.11640224108778771</v>
      </c>
    </row>
    <row r="26" spans="2:12" x14ac:dyDescent="0.2">
      <c r="B26" s="30" t="s">
        <v>12</v>
      </c>
      <c r="C26" s="31">
        <v>74</v>
      </c>
      <c r="D26" s="32">
        <v>6</v>
      </c>
      <c r="E26" s="68">
        <f>E25+C26</f>
        <v>108</v>
      </c>
      <c r="F26" s="69">
        <f t="shared" ref="F26:F34" si="1">F25+D26</f>
        <v>8</v>
      </c>
      <c r="G26" s="70">
        <f>1-E26/E$34</f>
        <v>0.82884310618066559</v>
      </c>
      <c r="H26" s="71">
        <f t="shared" ref="H26:H34" si="2">1-F26/F$34</f>
        <v>0.97026022304832715</v>
      </c>
      <c r="I26" s="72">
        <f>(G26-G27)*H26</f>
        <v>0.1537654870124131</v>
      </c>
    </row>
    <row r="27" spans="2:12" x14ac:dyDescent="0.2">
      <c r="B27" s="30" t="s">
        <v>13</v>
      </c>
      <c r="C27" s="31">
        <v>100</v>
      </c>
      <c r="D27" s="32">
        <v>10</v>
      </c>
      <c r="E27" s="68">
        <f>E26+C27</f>
        <v>208</v>
      </c>
      <c r="F27" s="69">
        <f t="shared" si="1"/>
        <v>18</v>
      </c>
      <c r="G27" s="70">
        <f t="shared" ref="G27:G37" si="3">1-E27/E$34</f>
        <v>0.67036450079239307</v>
      </c>
      <c r="H27" s="71">
        <f t="shared" si="2"/>
        <v>0.93308550185873607</v>
      </c>
      <c r="I27" s="72">
        <f t="shared" si="0"/>
        <v>0.18780009308408796</v>
      </c>
    </row>
    <row r="28" spans="2:12" x14ac:dyDescent="0.2">
      <c r="B28" s="30" t="s">
        <v>16</v>
      </c>
      <c r="C28" s="31">
        <v>127</v>
      </c>
      <c r="D28" s="32">
        <v>12</v>
      </c>
      <c r="E28" s="68">
        <f>E27+C28</f>
        <v>335</v>
      </c>
      <c r="F28" s="69">
        <f t="shared" si="1"/>
        <v>30</v>
      </c>
      <c r="G28" s="70">
        <f t="shared" si="3"/>
        <v>0.46909667194928684</v>
      </c>
      <c r="H28" s="71">
        <f t="shared" si="2"/>
        <v>0.88847583643122674</v>
      </c>
      <c r="I28" s="72">
        <f t="shared" si="0"/>
        <v>0.21543074956256369</v>
      </c>
    </row>
    <row r="29" spans="2:12" x14ac:dyDescent="0.2">
      <c r="B29" s="30" t="s">
        <v>17</v>
      </c>
      <c r="C29" s="31">
        <v>153</v>
      </c>
      <c r="D29" s="32">
        <v>23</v>
      </c>
      <c r="E29" s="68">
        <f t="shared" ref="E29:E34" si="4">E28+C29</f>
        <v>488</v>
      </c>
      <c r="F29" s="69">
        <f t="shared" si="1"/>
        <v>53</v>
      </c>
      <c r="G29" s="70">
        <f>1-E29/E$34</f>
        <v>0.22662440570522979</v>
      </c>
      <c r="H29" s="71">
        <f t="shared" si="2"/>
        <v>0.80297397769516732</v>
      </c>
      <c r="I29" s="72">
        <f t="shared" si="0"/>
        <v>0.14506978360895256</v>
      </c>
    </row>
    <row r="30" spans="2:12" x14ac:dyDescent="0.2">
      <c r="B30" s="33" t="s">
        <v>18</v>
      </c>
      <c r="C30" s="34">
        <v>114</v>
      </c>
      <c r="D30" s="35">
        <v>55</v>
      </c>
      <c r="E30" s="68">
        <f t="shared" si="4"/>
        <v>602</v>
      </c>
      <c r="F30" s="69">
        <f t="shared" si="1"/>
        <v>108</v>
      </c>
      <c r="G30" s="70">
        <f t="shared" si="3"/>
        <v>4.5958795562599075E-2</v>
      </c>
      <c r="H30" s="71">
        <f t="shared" si="2"/>
        <v>0.5985130111524164</v>
      </c>
      <c r="I30" s="72">
        <f t="shared" si="0"/>
        <v>1.8021786389692429E-2</v>
      </c>
    </row>
    <row r="31" spans="2:12" x14ac:dyDescent="0.2">
      <c r="B31" s="33" t="s">
        <v>19</v>
      </c>
      <c r="C31" s="34">
        <v>19</v>
      </c>
      <c r="D31" s="35">
        <v>75</v>
      </c>
      <c r="E31" s="68">
        <f t="shared" si="4"/>
        <v>621</v>
      </c>
      <c r="F31" s="69">
        <f t="shared" si="1"/>
        <v>183</v>
      </c>
      <c r="G31" s="70">
        <f t="shared" si="3"/>
        <v>1.5847860538827252E-2</v>
      </c>
      <c r="H31" s="71">
        <f t="shared" si="2"/>
        <v>0.3197026022304833</v>
      </c>
      <c r="I31" s="72">
        <f t="shared" si="0"/>
        <v>3.0399613524293026E-3</v>
      </c>
    </row>
    <row r="32" spans="2:12" x14ac:dyDescent="0.2">
      <c r="B32" s="33" t="s">
        <v>21</v>
      </c>
      <c r="C32" s="34">
        <v>6</v>
      </c>
      <c r="D32" s="35">
        <v>41</v>
      </c>
      <c r="E32" s="68">
        <f t="shared" si="4"/>
        <v>627</v>
      </c>
      <c r="F32" s="69">
        <f t="shared" si="1"/>
        <v>224</v>
      </c>
      <c r="G32" s="70">
        <f t="shared" si="3"/>
        <v>6.3391442155309452E-3</v>
      </c>
      <c r="H32" s="71">
        <f t="shared" si="2"/>
        <v>0.16728624535315983</v>
      </c>
      <c r="I32" s="72">
        <f t="shared" si="0"/>
        <v>1.0604516345683736E-3</v>
      </c>
    </row>
    <row r="33" spans="2:9" x14ac:dyDescent="0.2">
      <c r="B33" s="33" t="s">
        <v>23</v>
      </c>
      <c r="C33" s="34">
        <v>4</v>
      </c>
      <c r="D33" s="35">
        <v>30</v>
      </c>
      <c r="E33" s="68">
        <f t="shared" si="4"/>
        <v>631</v>
      </c>
      <c r="F33" s="69">
        <f t="shared" si="1"/>
        <v>254</v>
      </c>
      <c r="G33" s="70">
        <f t="shared" si="3"/>
        <v>0</v>
      </c>
      <c r="H33" s="71">
        <f t="shared" si="2"/>
        <v>5.5762081784386575E-2</v>
      </c>
      <c r="I33" s="72">
        <f t="shared" si="0"/>
        <v>0</v>
      </c>
    </row>
    <row r="34" spans="2:9" x14ac:dyDescent="0.2">
      <c r="B34" s="43" t="s">
        <v>25</v>
      </c>
      <c r="C34" s="44">
        <v>0</v>
      </c>
      <c r="D34" s="45">
        <v>15</v>
      </c>
      <c r="E34" s="5">
        <f t="shared" si="4"/>
        <v>631</v>
      </c>
      <c r="F34" s="73">
        <f t="shared" si="1"/>
        <v>269</v>
      </c>
      <c r="G34" s="74">
        <f t="shared" si="3"/>
        <v>0</v>
      </c>
      <c r="H34" s="75">
        <f t="shared" si="2"/>
        <v>0</v>
      </c>
      <c r="I34" s="76">
        <f t="shared" si="0"/>
        <v>0</v>
      </c>
    </row>
    <row r="35" spans="2:9" ht="17" thickBot="1" x14ac:dyDescent="0.25">
      <c r="B35" s="48" t="s">
        <v>27</v>
      </c>
      <c r="C35" s="49">
        <f>SUM(C25:C34)</f>
        <v>631</v>
      </c>
      <c r="D35" s="50">
        <f>SUM(D25:D34)</f>
        <v>269</v>
      </c>
      <c r="E35" s="77"/>
      <c r="F35" s="78"/>
      <c r="G35" s="79"/>
      <c r="H35" s="79"/>
      <c r="I35" s="80">
        <f>SUM(I24:I34)</f>
        <v>0.89447327956450795</v>
      </c>
    </row>
    <row r="36" spans="2:9" x14ac:dyDescent="0.2">
      <c r="I36" s="81" t="s">
        <v>38</v>
      </c>
    </row>
    <row r="38" spans="2:9" ht="17" thickBot="1" x14ac:dyDescent="0.25">
      <c r="B38" s="82" t="s">
        <v>39</v>
      </c>
      <c r="C38" s="82"/>
      <c r="D38" s="82"/>
    </row>
    <row r="39" spans="2:9" x14ac:dyDescent="0.2">
      <c r="B39" s="1" t="s">
        <v>40</v>
      </c>
      <c r="C39" s="58"/>
      <c r="D39" s="58"/>
      <c r="E39" s="58"/>
      <c r="F39" s="58"/>
      <c r="G39" s="58"/>
      <c r="H39" s="58"/>
      <c r="I39" s="59"/>
    </row>
    <row r="40" spans="2:9" x14ac:dyDescent="0.2">
      <c r="B40" s="68" t="s">
        <v>41</v>
      </c>
      <c r="I40" s="35"/>
    </row>
    <row r="41" spans="2:9" x14ac:dyDescent="0.2">
      <c r="B41" s="68" t="s">
        <v>42</v>
      </c>
      <c r="I41" s="35"/>
    </row>
    <row r="42" spans="2:9" x14ac:dyDescent="0.2">
      <c r="B42" s="68"/>
      <c r="I42" s="35"/>
    </row>
    <row r="43" spans="2:9" ht="17" thickBot="1" x14ac:dyDescent="0.25">
      <c r="B43" s="83" t="s">
        <v>43</v>
      </c>
      <c r="C43" s="78"/>
      <c r="D43" s="78"/>
      <c r="E43" s="78"/>
      <c r="F43" s="78"/>
      <c r="G43" s="78"/>
      <c r="H43" s="78"/>
      <c r="I43" s="50"/>
    </row>
  </sheetData>
  <mergeCells count="14">
    <mergeCell ref="G16:H16"/>
    <mergeCell ref="G17:H17"/>
    <mergeCell ref="G18:H18"/>
    <mergeCell ref="C22:D22"/>
    <mergeCell ref="E22:F22"/>
    <mergeCell ref="B38:D38"/>
    <mergeCell ref="G4:H4"/>
    <mergeCell ref="I7:J7"/>
    <mergeCell ref="G9:G10"/>
    <mergeCell ref="G12:I12"/>
    <mergeCell ref="G13:H13"/>
    <mergeCell ref="G14:H14"/>
    <mergeCell ref="B2:I2"/>
    <mergeCell ref="G3:I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Valutazione_Modelli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 Davide</dc:creator>
  <cp:lastModifiedBy>Tosi Davide</cp:lastModifiedBy>
  <dcterms:created xsi:type="dcterms:W3CDTF">2023-04-28T11:02:18Z</dcterms:created>
  <dcterms:modified xsi:type="dcterms:W3CDTF">2023-04-28T11:03:15Z</dcterms:modified>
</cp:coreProperties>
</file>