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5" i="1"/>
  <c r="J34"/>
  <c r="J33"/>
  <c r="G6"/>
  <c r="D7"/>
  <c r="E7"/>
  <c r="C27" s="1"/>
  <c r="F7"/>
  <c r="C7"/>
  <c r="C33" s="1"/>
  <c r="K19"/>
  <c r="K14"/>
  <c r="K21" s="1"/>
  <c r="D25" s="1"/>
  <c r="G5"/>
  <c r="C13" s="1"/>
  <c r="C28"/>
  <c r="F17" l="1"/>
  <c r="K32"/>
  <c r="K33" s="1"/>
  <c r="I36" s="1"/>
  <c r="C34"/>
  <c r="C25"/>
  <c r="E25" s="1"/>
  <c r="C35"/>
  <c r="C36" s="1"/>
  <c r="C26"/>
  <c r="K15"/>
  <c r="K16" s="1"/>
  <c r="K23" s="1"/>
  <c r="D27" s="1"/>
  <c r="E27" s="1"/>
  <c r="C8"/>
  <c r="C12" s="1"/>
  <c r="E17" l="1"/>
  <c r="K22"/>
  <c r="D26" s="1"/>
  <c r="E26" s="1"/>
  <c r="D33"/>
  <c r="D17"/>
  <c r="K17"/>
  <c r="C17" l="1"/>
  <c r="C18" s="1"/>
  <c r="G29" s="1"/>
  <c r="K24"/>
  <c r="D28" s="1"/>
  <c r="E28" s="1"/>
  <c r="E29" s="1"/>
</calcChain>
</file>

<file path=xl/sharedStrings.xml><?xml version="1.0" encoding="utf-8"?>
<sst xmlns="http://schemas.openxmlformats.org/spreadsheetml/2006/main" count="46" uniqueCount="43">
  <si>
    <t>Outflow</t>
  </si>
  <si>
    <t>Total in year</t>
  </si>
  <si>
    <t>: Total Outflow</t>
  </si>
  <si>
    <t>: Total InFlow</t>
  </si>
  <si>
    <t>ROI ( in 4 year)</t>
  </si>
  <si>
    <t>Breakeven Analysis</t>
  </si>
  <si>
    <t xml:space="preserve">Discount rate </t>
  </si>
  <si>
    <t>Year 1</t>
  </si>
  <si>
    <t>Year 2</t>
  </si>
  <si>
    <t>Year 3</t>
  </si>
  <si>
    <t>Year 4</t>
  </si>
  <si>
    <t>Year 1-4</t>
  </si>
  <si>
    <t>Year 2-4</t>
  </si>
  <si>
    <t>Year 3-4</t>
  </si>
  <si>
    <t>Period</t>
  </si>
  <si>
    <t>Year 4-4</t>
  </si>
  <si>
    <t>Toal Value of Money</t>
  </si>
  <si>
    <t xml:space="preserve">Time Value of Money </t>
  </si>
  <si>
    <t>Year</t>
  </si>
  <si>
    <t>Time Value money</t>
  </si>
  <si>
    <t>Present value of money</t>
  </si>
  <si>
    <t>Discount rate</t>
  </si>
  <si>
    <t>Cash Flow</t>
  </si>
  <si>
    <t>PVIF</t>
  </si>
  <si>
    <t>PV</t>
  </si>
  <si>
    <t>NPV table</t>
  </si>
  <si>
    <t>IRR Table</t>
  </si>
  <si>
    <t>IRR</t>
  </si>
  <si>
    <t>Outflow ($)</t>
  </si>
  <si>
    <t>Infow ($)</t>
  </si>
  <si>
    <t>Total in 4 year</t>
  </si>
  <si>
    <t>Tiền Ra</t>
  </si>
  <si>
    <t>Total :</t>
  </si>
  <si>
    <t>VS</t>
  </si>
  <si>
    <t>Total outflow</t>
  </si>
  <si>
    <t>Y1</t>
  </si>
  <si>
    <t>Y2</t>
  </si>
  <si>
    <t>InFlow</t>
  </si>
  <si>
    <t>Y3</t>
  </si>
  <si>
    <t>PayBack</t>
  </si>
  <si>
    <t>PayBack Table</t>
  </si>
  <si>
    <t>Total Over</t>
  </si>
  <si>
    <t xml:space="preserve">Những ô màu vàng thì ta sẽ nhập số 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</si>
</sst>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0" xfId="0" applyFont="1" applyFill="1" applyAlignment="1">
      <alignment horizontal="center"/>
    </xf>
    <xf numFmtId="0" fontId="1" fillId="4" borderId="1" xfId="0" applyFont="1" applyFill="1" applyBorder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5" borderId="1" xfId="0" applyFont="1" applyFill="1" applyBorder="1"/>
    <xf numFmtId="0" fontId="1" fillId="5" borderId="0" xfId="0" applyFont="1" applyFill="1"/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6"/>
  <sheetViews>
    <sheetView tabSelected="1" workbookViewId="0">
      <selection activeCell="K17" sqref="K17"/>
    </sheetView>
  </sheetViews>
  <sheetFormatPr defaultColWidth="9.125" defaultRowHeight="16.5"/>
  <cols>
    <col min="1" max="1" width="9.125" style="1"/>
    <col min="2" max="2" width="32.25" style="1" customWidth="1"/>
    <col min="3" max="3" width="11.375" style="1" bestFit="1" customWidth="1"/>
    <col min="4" max="4" width="15.625" style="1" bestFit="1" customWidth="1"/>
    <col min="5" max="5" width="10" style="1" customWidth="1"/>
    <col min="6" max="6" width="10.25" style="1" customWidth="1"/>
    <col min="7" max="7" width="13.875" style="1" customWidth="1"/>
    <col min="8" max="8" width="18.375" style="1" customWidth="1"/>
    <col min="9" max="9" width="24.625" style="1" bestFit="1" customWidth="1"/>
    <col min="10" max="10" width="15.125" style="1" bestFit="1" customWidth="1"/>
    <col min="11" max="11" width="11.25" style="1" customWidth="1"/>
    <col min="12" max="16384" width="9.125" style="1"/>
  </cols>
  <sheetData>
    <row r="1" spans="2:11">
      <c r="B1" s="14"/>
      <c r="C1" s="1" t="s">
        <v>42</v>
      </c>
    </row>
    <row r="4" spans="2:11">
      <c r="C4" s="3" t="s">
        <v>7</v>
      </c>
      <c r="D4" s="3" t="s">
        <v>8</v>
      </c>
      <c r="E4" s="3" t="s">
        <v>9</v>
      </c>
      <c r="F4" s="3" t="s">
        <v>10</v>
      </c>
    </row>
    <row r="5" spans="2:11">
      <c r="B5" s="3" t="s">
        <v>28</v>
      </c>
      <c r="C5" s="13">
        <v>600000</v>
      </c>
      <c r="D5" s="13">
        <v>451000</v>
      </c>
      <c r="E5" s="13">
        <v>155151</v>
      </c>
      <c r="F5" s="13">
        <v>170174</v>
      </c>
      <c r="G5" s="3">
        <f>SUM(C5:F5)</f>
        <v>1376325</v>
      </c>
      <c r="H5" s="3" t="s">
        <v>2</v>
      </c>
    </row>
    <row r="6" spans="2:11">
      <c r="B6" s="3" t="s">
        <v>29</v>
      </c>
      <c r="C6" s="13"/>
      <c r="D6" s="13">
        <v>882960</v>
      </c>
      <c r="E6" s="13">
        <v>1022580</v>
      </c>
      <c r="F6" s="13">
        <v>1562145</v>
      </c>
      <c r="G6" s="3">
        <f>SUM(C6:F6)</f>
        <v>3467685</v>
      </c>
      <c r="H6" s="3" t="s">
        <v>3</v>
      </c>
    </row>
    <row r="7" spans="2:11">
      <c r="B7" s="7" t="s">
        <v>1</v>
      </c>
      <c r="C7" s="3">
        <f>C6-C5</f>
        <v>-600000</v>
      </c>
      <c r="D7" s="3">
        <f t="shared" ref="D7:F7" si="0">D6-D5</f>
        <v>431960</v>
      </c>
      <c r="E7" s="3">
        <f t="shared" si="0"/>
        <v>867429</v>
      </c>
      <c r="F7" s="3">
        <f t="shared" si="0"/>
        <v>1391971</v>
      </c>
    </row>
    <row r="8" spans="2:11">
      <c r="B8" s="8" t="s">
        <v>30</v>
      </c>
      <c r="C8" s="16">
        <f>SUM(C7:F7)</f>
        <v>2091360</v>
      </c>
      <c r="D8" s="16"/>
      <c r="E8" s="16"/>
      <c r="F8" s="16"/>
    </row>
    <row r="12" spans="2:11">
      <c r="B12" s="1" t="s">
        <v>4</v>
      </c>
      <c r="C12" s="1">
        <f>C8/G5</f>
        <v>1.5195248215356112</v>
      </c>
      <c r="I12" s="17" t="s">
        <v>19</v>
      </c>
      <c r="J12" s="5" t="s">
        <v>6</v>
      </c>
      <c r="K12" s="15">
        <v>4.4999999999999998E-2</v>
      </c>
    </row>
    <row r="13" spans="2:11">
      <c r="B13" s="1" t="s">
        <v>5</v>
      </c>
      <c r="C13" s="1">
        <f>G5/650</f>
        <v>2117.4230769230771</v>
      </c>
      <c r="I13" s="17"/>
      <c r="J13" s="5" t="s">
        <v>14</v>
      </c>
      <c r="K13" s="4"/>
    </row>
    <row r="14" spans="2:11">
      <c r="I14" s="17"/>
      <c r="J14" s="5">
        <v>1</v>
      </c>
      <c r="K14" s="4">
        <f>1+K12</f>
        <v>1.0449999999999999</v>
      </c>
    </row>
    <row r="15" spans="2:11">
      <c r="B15" s="3" t="s">
        <v>31</v>
      </c>
      <c r="I15" s="17"/>
      <c r="J15" s="5">
        <v>2</v>
      </c>
      <c r="K15" s="4">
        <f>K14+K14*K12</f>
        <v>1.092025</v>
      </c>
    </row>
    <row r="16" spans="2:11">
      <c r="B16" s="3" t="s">
        <v>0</v>
      </c>
      <c r="C16" s="5" t="s">
        <v>11</v>
      </c>
      <c r="D16" s="5" t="s">
        <v>12</v>
      </c>
      <c r="E16" s="5" t="s">
        <v>13</v>
      </c>
      <c r="F16" s="5" t="s">
        <v>15</v>
      </c>
      <c r="I16" s="17"/>
      <c r="J16" s="5">
        <v>3</v>
      </c>
      <c r="K16" s="4">
        <f>K15+K15*K12</f>
        <v>1.141166125</v>
      </c>
    </row>
    <row r="17" spans="2:11">
      <c r="B17" s="3" t="s">
        <v>17</v>
      </c>
      <c r="C17" s="3">
        <f>C5*K17</f>
        <v>715511.16037499998</v>
      </c>
      <c r="D17" s="3">
        <f>D5*K16</f>
        <v>514665.92237500002</v>
      </c>
      <c r="E17" s="3">
        <f>E5*K15</f>
        <v>169428.77077500001</v>
      </c>
      <c r="F17" s="3">
        <f>F5*K14</f>
        <v>177831.83</v>
      </c>
      <c r="I17" s="17"/>
      <c r="J17" s="5">
        <v>4</v>
      </c>
      <c r="K17" s="4">
        <f>K16+K16*K12</f>
        <v>1.1925186006249999</v>
      </c>
    </row>
    <row r="18" spans="2:11">
      <c r="B18" s="8" t="s">
        <v>16</v>
      </c>
      <c r="C18" s="16">
        <f>SUM(C17:F17)</f>
        <v>1577437.6835250002</v>
      </c>
      <c r="D18" s="16"/>
      <c r="E18" s="16"/>
      <c r="F18" s="16"/>
    </row>
    <row r="19" spans="2:11">
      <c r="C19" s="2"/>
      <c r="E19" s="2"/>
      <c r="F19" s="2"/>
      <c r="I19" s="17" t="s">
        <v>20</v>
      </c>
      <c r="J19" s="3" t="s">
        <v>21</v>
      </c>
      <c r="K19" s="6">
        <f>K12</f>
        <v>4.4999999999999998E-2</v>
      </c>
    </row>
    <row r="20" spans="2:11">
      <c r="I20" s="17"/>
      <c r="J20" s="5" t="s">
        <v>14</v>
      </c>
      <c r="K20" s="3"/>
    </row>
    <row r="21" spans="2:11">
      <c r="I21" s="17"/>
      <c r="J21" s="5">
        <v>1</v>
      </c>
      <c r="K21" s="4">
        <f>1/K14</f>
        <v>0.95693779904306231</v>
      </c>
    </row>
    <row r="22" spans="2:11">
      <c r="I22" s="17"/>
      <c r="J22" s="5">
        <v>2</v>
      </c>
      <c r="K22" s="4">
        <f>1/K15</f>
        <v>0.9157299512373801</v>
      </c>
    </row>
    <row r="23" spans="2:11">
      <c r="B23" s="3" t="s">
        <v>25</v>
      </c>
      <c r="I23" s="17"/>
      <c r="J23" s="5">
        <v>3</v>
      </c>
      <c r="K23" s="4">
        <f t="shared" ref="K23:K24" si="1">1/K16</f>
        <v>0.87629660405490917</v>
      </c>
    </row>
    <row r="24" spans="2:11">
      <c r="B24" s="5" t="s">
        <v>18</v>
      </c>
      <c r="C24" s="5" t="s">
        <v>22</v>
      </c>
      <c r="D24" s="5" t="s">
        <v>23</v>
      </c>
      <c r="E24" s="5" t="s">
        <v>24</v>
      </c>
      <c r="I24" s="17"/>
      <c r="J24" s="5">
        <v>4</v>
      </c>
      <c r="K24" s="4">
        <f t="shared" si="1"/>
        <v>0.83856134359321455</v>
      </c>
    </row>
    <row r="25" spans="2:11">
      <c r="B25" s="5">
        <v>1</v>
      </c>
      <c r="C25" s="5">
        <f>C7</f>
        <v>-600000</v>
      </c>
      <c r="D25" s="5">
        <f>K21</f>
        <v>0.95693779904306231</v>
      </c>
      <c r="E25" s="5">
        <f>C25*D25</f>
        <v>-574162.67942583736</v>
      </c>
    </row>
    <row r="26" spans="2:11">
      <c r="B26" s="5">
        <v>2</v>
      </c>
      <c r="C26" s="5">
        <f>D7</f>
        <v>431960</v>
      </c>
      <c r="D26" s="5">
        <f t="shared" ref="D26:D28" si="2">K22</f>
        <v>0.9157299512373801</v>
      </c>
      <c r="E26" s="5">
        <f t="shared" ref="E26:E28" si="3">C26*D26</f>
        <v>395558.70973649871</v>
      </c>
    </row>
    <row r="27" spans="2:11">
      <c r="B27" s="5">
        <v>3</v>
      </c>
      <c r="C27" s="5">
        <f>E7</f>
        <v>867429</v>
      </c>
      <c r="D27" s="5">
        <f t="shared" si="2"/>
        <v>0.87629660405490917</v>
      </c>
      <c r="E27" s="5">
        <f t="shared" si="3"/>
        <v>760125.08695874584</v>
      </c>
    </row>
    <row r="28" spans="2:11">
      <c r="B28" s="5">
        <v>4</v>
      </c>
      <c r="C28" s="5">
        <f>F7</f>
        <v>1391971</v>
      </c>
      <c r="D28" s="5">
        <f t="shared" si="2"/>
        <v>0.83856134359321455</v>
      </c>
      <c r="E28" s="5">
        <f t="shared" si="3"/>
        <v>1167253.0720027904</v>
      </c>
    </row>
    <row r="29" spans="2:11">
      <c r="D29" s="8" t="s">
        <v>32</v>
      </c>
      <c r="E29" s="10">
        <f>SUM(E25:E28)</f>
        <v>1748774.1892721977</v>
      </c>
      <c r="F29" s="11" t="s">
        <v>33</v>
      </c>
      <c r="G29" s="9">
        <f>C18-G5</f>
        <v>201112.68352500023</v>
      </c>
    </row>
    <row r="31" spans="2:11">
      <c r="B31" s="3" t="s">
        <v>26</v>
      </c>
      <c r="H31" s="3" t="s">
        <v>40</v>
      </c>
      <c r="K31" s="3" t="s">
        <v>41</v>
      </c>
    </row>
    <row r="32" spans="2:11">
      <c r="B32" s="3" t="s">
        <v>18</v>
      </c>
      <c r="C32" s="3" t="s">
        <v>22</v>
      </c>
      <c r="D32" s="3" t="s">
        <v>27</v>
      </c>
      <c r="H32" s="3" t="s">
        <v>34</v>
      </c>
      <c r="I32" s="3"/>
      <c r="J32" s="3"/>
      <c r="K32" s="3">
        <f>G5</f>
        <v>1376325</v>
      </c>
    </row>
    <row r="33" spans="2:11">
      <c r="B33" s="3">
        <v>1</v>
      </c>
      <c r="C33" s="3">
        <f>C7</f>
        <v>-600000</v>
      </c>
      <c r="D33" s="18">
        <f>IRR(C33:C36)</f>
        <v>0.6692243086756825</v>
      </c>
      <c r="H33" s="17" t="s">
        <v>37</v>
      </c>
      <c r="I33" s="3" t="s">
        <v>35</v>
      </c>
      <c r="J33" s="3">
        <f>D6</f>
        <v>882960</v>
      </c>
      <c r="K33" s="3">
        <f>K32-J33</f>
        <v>493365</v>
      </c>
    </row>
    <row r="34" spans="2:11">
      <c r="B34" s="3">
        <v>2</v>
      </c>
      <c r="C34" s="3">
        <f>C33+D7</f>
        <v>-168040</v>
      </c>
      <c r="D34" s="17"/>
      <c r="H34" s="17"/>
      <c r="I34" s="3" t="s">
        <v>36</v>
      </c>
      <c r="J34" s="12">
        <f>E6</f>
        <v>1022580</v>
      </c>
    </row>
    <row r="35" spans="2:11">
      <c r="B35" s="3">
        <v>3</v>
      </c>
      <c r="C35" s="3">
        <f>C34+E7</f>
        <v>699389</v>
      </c>
      <c r="D35" s="17"/>
      <c r="H35" s="17"/>
      <c r="I35" s="3" t="s">
        <v>38</v>
      </c>
      <c r="J35" s="3">
        <f>F6</f>
        <v>1562145</v>
      </c>
    </row>
    <row r="36" spans="2:11">
      <c r="B36" s="3">
        <v>4</v>
      </c>
      <c r="C36" s="3">
        <f>C35+F7</f>
        <v>2091360</v>
      </c>
      <c r="D36" s="17"/>
      <c r="H36" s="3" t="s">
        <v>39</v>
      </c>
      <c r="I36" s="3">
        <f>1+K33/J34</f>
        <v>1.482470809129848</v>
      </c>
    </row>
  </sheetData>
  <mergeCells count="6">
    <mergeCell ref="C8:F8"/>
    <mergeCell ref="C18:F18"/>
    <mergeCell ref="I12:I17"/>
    <mergeCell ref="I19:I24"/>
    <mergeCell ref="D33:D36"/>
    <mergeCell ref="H33:H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2012-03-29T13:45:44Z</dcterms:modified>
</cp:coreProperties>
</file>