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935" windowWidth="14880" windowHeight="7485" activeTab="6"/>
  </bookViews>
  <sheets>
    <sheet name="Bull's Eye " sheetId="36" r:id="rId1"/>
    <sheet name="PM EV" sheetId="37" r:id="rId2"/>
    <sheet name="Release 1 EV" sheetId="38" r:id="rId3"/>
    <sheet name="Release 2 EV" sheetId="39" r:id="rId4"/>
    <sheet name="Release 3 EV" sheetId="40" r:id="rId5"/>
    <sheet name="Release 4 EV" sheetId="41" r:id="rId6"/>
    <sheet name="Summarize" sheetId="42" r:id="rId7"/>
  </sheets>
  <calcPr calcId="125725"/>
</workbook>
</file>

<file path=xl/calcChain.xml><?xml version="1.0" encoding="utf-8"?>
<calcChain xmlns="http://schemas.openxmlformats.org/spreadsheetml/2006/main">
  <c r="AW78" i="42"/>
  <c r="Z80"/>
  <c r="AC80"/>
  <c r="R79"/>
  <c r="AC78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E80"/>
  <c r="AD80"/>
  <c r="AV78"/>
  <c r="AU78"/>
  <c r="AT78"/>
  <c r="AS78"/>
  <c r="AR78"/>
  <c r="AQ78"/>
  <c r="AP78"/>
  <c r="AO78"/>
  <c r="AN78"/>
  <c r="AM78"/>
  <c r="AL78"/>
  <c r="AK78"/>
  <c r="AE78"/>
  <c r="AF78"/>
  <c r="AG78"/>
  <c r="AH78"/>
  <c r="AI78"/>
  <c r="AJ78"/>
  <c r="AD78"/>
  <c r="AA78"/>
  <c r="AB78"/>
  <c r="AA79"/>
  <c r="AB79"/>
  <c r="AC79"/>
  <c r="AA80"/>
  <c r="AB80"/>
  <c r="Z79"/>
  <c r="Z78"/>
  <c r="U78"/>
  <c r="V78"/>
  <c r="W78"/>
  <c r="X78"/>
  <c r="Y78"/>
  <c r="U79"/>
  <c r="V79"/>
  <c r="W79"/>
  <c r="X79"/>
  <c r="Y79"/>
  <c r="U80"/>
  <c r="V80"/>
  <c r="W80"/>
  <c r="X80"/>
  <c r="Y80"/>
  <c r="T80"/>
  <c r="T79"/>
  <c r="T78"/>
  <c r="U161"/>
  <c r="V161"/>
  <c r="W161"/>
  <c r="X161"/>
  <c r="Y161"/>
  <c r="Z161"/>
  <c r="AA161"/>
  <c r="AB161"/>
  <c r="AC161"/>
  <c r="U162"/>
  <c r="V162"/>
  <c r="W162"/>
  <c r="X162"/>
  <c r="Y162"/>
  <c r="Z162"/>
  <c r="AA162"/>
  <c r="AB162"/>
  <c r="AC162"/>
  <c r="U163"/>
  <c r="V163"/>
  <c r="W163"/>
  <c r="X163"/>
  <c r="Y163"/>
  <c r="Z163"/>
  <c r="AA163"/>
  <c r="AB163"/>
  <c r="AC163"/>
  <c r="T163"/>
  <c r="T162"/>
  <c r="T161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E240"/>
  <c r="F240"/>
  <c r="G240"/>
  <c r="H240"/>
  <c r="I240"/>
  <c r="J240"/>
  <c r="K240"/>
  <c r="L240"/>
  <c r="M240"/>
  <c r="N240"/>
  <c r="O240"/>
  <c r="P240"/>
  <c r="Q240"/>
  <c r="E241"/>
  <c r="F241"/>
  <c r="Q242"/>
  <c r="D241"/>
  <c r="D240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B161"/>
  <c r="Z82"/>
  <c r="T82"/>
  <c r="S78"/>
  <c r="S79"/>
  <c r="S80"/>
  <c r="R80"/>
  <c r="R82"/>
  <c r="R78"/>
  <c r="E78"/>
  <c r="F78"/>
  <c r="G78"/>
  <c r="H78"/>
  <c r="I78"/>
  <c r="J78"/>
  <c r="K78"/>
  <c r="L78"/>
  <c r="M78"/>
  <c r="N78"/>
  <c r="O78"/>
  <c r="P78"/>
  <c r="Q78"/>
  <c r="E79"/>
  <c r="F79"/>
  <c r="G79"/>
  <c r="H79"/>
  <c r="I79"/>
  <c r="J79"/>
  <c r="K79"/>
  <c r="L79"/>
  <c r="M79"/>
  <c r="N79"/>
  <c r="O79"/>
  <c r="P79"/>
  <c r="Q79"/>
  <c r="E80"/>
  <c r="F80"/>
  <c r="G80"/>
  <c r="H80"/>
  <c r="I80"/>
  <c r="J80"/>
  <c r="K80"/>
  <c r="L80"/>
  <c r="M80"/>
  <c r="N80"/>
  <c r="O80"/>
  <c r="P80"/>
  <c r="Q80"/>
  <c r="D79"/>
  <c r="D80"/>
  <c r="D78"/>
  <c r="C79"/>
  <c r="C80"/>
  <c r="C78"/>
  <c r="B79"/>
  <c r="B80"/>
  <c r="B78"/>
  <c r="C82" l="1"/>
  <c r="S82"/>
  <c r="Y82"/>
  <c r="X82"/>
  <c r="W82"/>
  <c r="V82"/>
  <c r="U82"/>
  <c r="AC82"/>
  <c r="AB82"/>
  <c r="AA82"/>
  <c r="D82"/>
  <c r="Q82"/>
  <c r="P82"/>
  <c r="O82"/>
  <c r="N82"/>
  <c r="M82"/>
  <c r="L82"/>
  <c r="K82"/>
  <c r="J82"/>
  <c r="I82"/>
  <c r="H82"/>
  <c r="G82"/>
  <c r="F82"/>
  <c r="E82"/>
  <c r="B81"/>
  <c r="B82"/>
  <c r="B83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</calcChain>
</file>

<file path=xl/sharedStrings.xml><?xml version="1.0" encoding="utf-8"?>
<sst xmlns="http://schemas.openxmlformats.org/spreadsheetml/2006/main" count="455" uniqueCount="78">
  <si>
    <t>Release 2 - Deliver Online Product</t>
  </si>
  <si>
    <t>BCWS</t>
  </si>
  <si>
    <t>BCWP</t>
  </si>
  <si>
    <t>ACWP</t>
  </si>
  <si>
    <t xml:space="preserve">   Release 1 - Deliver GUI &amp; User Documentation</t>
  </si>
  <si>
    <t xml:space="preserve">   Release 2 - Deliver Online Product</t>
  </si>
  <si>
    <t xml:space="preserve">   Setup and Project Management</t>
  </si>
  <si>
    <t xml:space="preserve">   Release 3 - Deliver Offline Product</t>
  </si>
  <si>
    <t xml:space="preserve">   Release 4 - Deliver Final Product</t>
  </si>
  <si>
    <t>Setup and Project Management</t>
  </si>
  <si>
    <t>Release 1 - Deliver GUI &amp; User Documentation</t>
  </si>
  <si>
    <t>Release 3 - Deliver Offline Product</t>
  </si>
  <si>
    <t>Release 4 - Deliver Final Product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</si>
  <si>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</si>
  <si>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</si>
  <si>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</si>
  <si>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</si>
  <si>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</si>
  <si>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</si>
  <si>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</si>
  <si>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</si>
  <si>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</si>
  <si>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</si>
  <si>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</si>
  <si>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</si>
  <si>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</si>
  <si>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</si>
  <si>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</si>
  <si>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</si>
  <si>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</si>
  <si>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</si>
  <si>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</si>
  <si>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</si>
  <si>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</si>
  <si>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</si>
  <si>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</si>
  <si>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</si>
  <si>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</si>
  <si>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</si>
  <si>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</si>
  <si>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</si>
  <si>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</si>
  <si>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</si>
  <si>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</si>
  <si>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</si>
  <si>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</si>
  <si>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</si>
  <si>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</si>
  <si>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</si>
  <si>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</si>
  <si>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</si>
  <si>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</si>
  <si>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</si>
  <si>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</si>
  <si>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</si>
  <si>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</si>
  <si>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</si>
  <si>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</si>
  <si>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</si>
  <si>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</si>
  <si>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</si>
  <si>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Weeks</t>
  </si>
  <si>
    <t>Total</t>
  </si>
  <si>
    <t>Through Week 28</t>
  </si>
  <si>
    <t>Project Data</t>
  </si>
  <si>
    <t>Summarize</t>
  </si>
  <si>
    <t>CV</t>
  </si>
  <si>
    <t>CPI</t>
  </si>
  <si>
    <t>SPI</t>
  </si>
  <si>
    <t>1. Hoàn thành đúng công việc theo đúng Schedule (BCWP = BCWS)</t>
  </si>
  <si>
    <t>2. Chi phí bỏ ra nhỏ hơn mức đã Schedule (BCWS &gt; ACWP)</t>
  </si>
  <si>
    <t xml:space="preserve"> =&gt; Good</t>
  </si>
  <si>
    <t>Kết luận "Setup and Project Management":</t>
  </si>
  <si>
    <t>Kết luận "Release 1 - Deliver GUI &amp; User Documentation":</t>
  </si>
  <si>
    <t>Kết luận "Release 2 - Deliver Online Product":</t>
  </si>
  <si>
    <t>Kết luận "Release 3 - Deliver Offline Product":</t>
  </si>
  <si>
    <t>1. Hiện tại tiến độ công việc bị trễ so với schedule (BCWP &lt; BCWS)</t>
  </si>
  <si>
    <t xml:space="preserve"> =&gt; Bad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</si>
</sst>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7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2" fontId="4" fillId="0" borderId="0" xfId="0" applyNumberFormat="1" applyFont="1"/>
    <xf numFmtId="7" fontId="0" fillId="0" borderId="0" xfId="0" applyNumberFormat="1"/>
    <xf numFmtId="14" fontId="3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5" fillId="0" borderId="0" xfId="0" applyFont="1"/>
    <xf numFmtId="2" fontId="4" fillId="2" borderId="0" xfId="0" applyNumberFormat="1" applyFont="1" applyFill="1"/>
    <xf numFmtId="0" fontId="0" fillId="2" borderId="0" xfId="0" applyFill="1"/>
    <xf numFmtId="2" fontId="6" fillId="0" borderId="0" xfId="0" applyNumberFormat="1" applyFon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</a:t>
            </a:r>
            <a:r>
              <a:rPr lang="en-US" baseline="0"/>
              <a:t> </a:t>
            </a:r>
            <a:r>
              <a:rPr lang="en-US"/>
              <a:t>Project Line Chart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1620514188988475E-2"/>
          <c:y val="9.8835012472167305E-2"/>
          <c:w val="0.92959295949811094"/>
          <c:h val="0.76830362435426691"/>
        </c:manualLayout>
      </c:layout>
      <c:lineChart>
        <c:grouping val="standard"/>
        <c:ser>
          <c:idx val="0"/>
          <c:order val="0"/>
          <c:tx>
            <c:v>BCWS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Summarize!$B$78:$AW$78</c:f>
              <c:numCache>
                <c:formatCode>0.00</c:formatCode>
                <c:ptCount val="48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5096.3585199999998</c:v>
                </c:pt>
                <c:pt idx="19">
                  <c:v>5396.3585199999998</c:v>
                </c:pt>
                <c:pt idx="20">
                  <c:v>5648.3585200000007</c:v>
                </c:pt>
                <c:pt idx="21">
                  <c:v>6017.6918599999999</c:v>
                </c:pt>
                <c:pt idx="22">
                  <c:v>6307.0251900000003</c:v>
                </c:pt>
                <c:pt idx="23">
                  <c:v>6492.3585199999998</c:v>
                </c:pt>
                <c:pt idx="24">
                  <c:v>6667.2683300000008</c:v>
                </c:pt>
                <c:pt idx="25">
                  <c:v>6851.9483300000002</c:v>
                </c:pt>
                <c:pt idx="26">
                  <c:v>6983.2683300000008</c:v>
                </c:pt>
                <c:pt idx="27">
                  <c:v>7443.2683300000008</c:v>
                </c:pt>
                <c:pt idx="28">
                  <c:v>7881.6083300000009</c:v>
                </c:pt>
                <c:pt idx="29">
                  <c:v>8081.6083300000009</c:v>
                </c:pt>
                <c:pt idx="30">
                  <c:v>8368.1933300000001</c:v>
                </c:pt>
                <c:pt idx="31">
                  <c:v>8828.1933300000001</c:v>
                </c:pt>
                <c:pt idx="32">
                  <c:v>9024.1933300000001</c:v>
                </c:pt>
                <c:pt idx="33">
                  <c:v>9044.1933300000001</c:v>
                </c:pt>
                <c:pt idx="34">
                  <c:v>9064.1933300000001</c:v>
                </c:pt>
                <c:pt idx="35">
                  <c:v>10348.19333</c:v>
                </c:pt>
                <c:pt idx="36">
                  <c:v>10416.19</c:v>
                </c:pt>
                <c:pt idx="37">
                  <c:v>10572.19</c:v>
                </c:pt>
                <c:pt idx="38">
                  <c:v>10792.19</c:v>
                </c:pt>
                <c:pt idx="39">
                  <c:v>11012.19</c:v>
                </c:pt>
                <c:pt idx="40">
                  <c:v>11232.19</c:v>
                </c:pt>
                <c:pt idx="41">
                  <c:v>11452.19</c:v>
                </c:pt>
                <c:pt idx="42">
                  <c:v>11672.19</c:v>
                </c:pt>
                <c:pt idx="43">
                  <c:v>11892.19</c:v>
                </c:pt>
                <c:pt idx="44">
                  <c:v>12120.19</c:v>
                </c:pt>
                <c:pt idx="45">
                  <c:v>12148.19</c:v>
                </c:pt>
                <c:pt idx="46">
                  <c:v>12148.19</c:v>
                </c:pt>
                <c:pt idx="47">
                  <c:v>12148.19</c:v>
                </c:pt>
              </c:numCache>
            </c:numRef>
          </c:val>
        </c:ser>
        <c:ser>
          <c:idx val="1"/>
          <c:order val="1"/>
          <c:tx>
            <c:v>BCWS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Summarize!$B$79:$AC$79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4487.6851999999999</c:v>
                </c:pt>
                <c:pt idx="19">
                  <c:v>4661.7152000000006</c:v>
                </c:pt>
                <c:pt idx="20">
                  <c:v>4971.1485299999995</c:v>
                </c:pt>
                <c:pt idx="21">
                  <c:v>5263.9085299999997</c:v>
                </c:pt>
                <c:pt idx="22">
                  <c:v>5541.6318599999995</c:v>
                </c:pt>
                <c:pt idx="23">
                  <c:v>5877.9251899999999</c:v>
                </c:pt>
                <c:pt idx="24">
                  <c:v>6259.2400000000007</c:v>
                </c:pt>
                <c:pt idx="25">
                  <c:v>6479.2400000000007</c:v>
                </c:pt>
                <c:pt idx="26">
                  <c:v>6693.5483300000005</c:v>
                </c:pt>
                <c:pt idx="27">
                  <c:v>6840.6183300000012</c:v>
                </c:pt>
              </c:numCache>
            </c:numRef>
          </c:val>
        </c:ser>
        <c:ser>
          <c:idx val="2"/>
          <c:order val="2"/>
          <c:tx>
            <c:v>ACWP</c:v>
          </c:tx>
          <c:cat>
            <c:strRef>
              <c:f>Summarize!$B$77:$AW$77</c:f>
              <c:strCache>
                <c:ptCount val="4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</c:strCache>
            </c:strRef>
          </c:cat>
          <c:val>
            <c:numRef>
              <c:f>Summarize!$B$80:$AW$80</c:f>
              <c:numCache>
                <c:formatCode>0.00</c:formatCode>
                <c:ptCount val="48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4182</c:v>
                </c:pt>
                <c:pt idx="19">
                  <c:v>4362</c:v>
                </c:pt>
                <c:pt idx="20">
                  <c:v>4664</c:v>
                </c:pt>
                <c:pt idx="21">
                  <c:v>4962</c:v>
                </c:pt>
                <c:pt idx="22">
                  <c:v>5238</c:v>
                </c:pt>
                <c:pt idx="23">
                  <c:v>5582</c:v>
                </c:pt>
                <c:pt idx="24">
                  <c:v>5955</c:v>
                </c:pt>
                <c:pt idx="25">
                  <c:v>6168</c:v>
                </c:pt>
                <c:pt idx="26">
                  <c:v>6344</c:v>
                </c:pt>
                <c:pt idx="27">
                  <c:v>6460</c:v>
                </c:pt>
                <c:pt idx="28">
                  <c:v>6460</c:v>
                </c:pt>
                <c:pt idx="29">
                  <c:v>6460</c:v>
                </c:pt>
                <c:pt idx="30">
                  <c:v>6460</c:v>
                </c:pt>
                <c:pt idx="31">
                  <c:v>6460</c:v>
                </c:pt>
                <c:pt idx="32">
                  <c:v>6460</c:v>
                </c:pt>
                <c:pt idx="33">
                  <c:v>6460</c:v>
                </c:pt>
                <c:pt idx="34">
                  <c:v>6460</c:v>
                </c:pt>
                <c:pt idx="35">
                  <c:v>6460</c:v>
                </c:pt>
                <c:pt idx="36">
                  <c:v>6460</c:v>
                </c:pt>
                <c:pt idx="37">
                  <c:v>6460</c:v>
                </c:pt>
                <c:pt idx="38">
                  <c:v>6460</c:v>
                </c:pt>
                <c:pt idx="39">
                  <c:v>6460</c:v>
                </c:pt>
                <c:pt idx="40">
                  <c:v>6460</c:v>
                </c:pt>
                <c:pt idx="41">
                  <c:v>6460</c:v>
                </c:pt>
                <c:pt idx="42">
                  <c:v>6460</c:v>
                </c:pt>
                <c:pt idx="43">
                  <c:v>6460</c:v>
                </c:pt>
                <c:pt idx="44">
                  <c:v>6460</c:v>
                </c:pt>
                <c:pt idx="45">
                  <c:v>6460</c:v>
                </c:pt>
                <c:pt idx="46">
                  <c:v>6460</c:v>
                </c:pt>
                <c:pt idx="47">
                  <c:v>6460</c:v>
                </c:pt>
              </c:numCache>
            </c:numRef>
          </c:val>
        </c:ser>
        <c:marker val="1"/>
        <c:axId val="60144640"/>
        <c:axId val="60154624"/>
      </c:lineChart>
      <c:catAx>
        <c:axId val="60144640"/>
        <c:scaling>
          <c:orientation val="minMax"/>
        </c:scaling>
        <c:axPos val="b"/>
        <c:minorGridlines/>
        <c:majorTickMark val="none"/>
        <c:tickLblPos val="nextTo"/>
        <c:crossAx val="60154624"/>
        <c:crosses val="autoZero"/>
        <c:auto val="1"/>
        <c:lblAlgn val="ctr"/>
        <c:lblOffset val="100"/>
      </c:catAx>
      <c:valAx>
        <c:axId val="60154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60144640"/>
        <c:crossesAt val="1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Summarize!$D$398:$I$398</c:f>
              <c:numCache>
                <c:formatCode>0.00</c:formatCode>
                <c:ptCount val="6"/>
                <c:pt idx="0">
                  <c:v>0</c:v>
                </c:pt>
                <c:pt idx="1">
                  <c:v>0.58823541089966258</c:v>
                </c:pt>
                <c:pt idx="2">
                  <c:v>0.90909080061984071</c:v>
                </c:pt>
                <c:pt idx="3">
                  <c:v>0.90909080061984071</c:v>
                </c:pt>
                <c:pt idx="4">
                  <c:v>0.90909080061984071</c:v>
                </c:pt>
                <c:pt idx="5">
                  <c:v>0.90909080061984071</c:v>
                </c:pt>
              </c:numCache>
            </c:numRef>
          </c:xVal>
          <c:yVal>
            <c:numRef>
              <c:f>Summarize!$D$397:$I$397</c:f>
              <c:numCache>
                <c:formatCode>0.00</c:formatCode>
                <c:ptCount val="6"/>
                <c:pt idx="0">
                  <c:v>0</c:v>
                </c:pt>
                <c:pt idx="1">
                  <c:v>1.3333334999999999</c:v>
                </c:pt>
                <c:pt idx="2">
                  <c:v>1.3333332499999999</c:v>
                </c:pt>
                <c:pt idx="3">
                  <c:v>1.3333332499999999</c:v>
                </c:pt>
                <c:pt idx="4">
                  <c:v>1.3333332499999999</c:v>
                </c:pt>
                <c:pt idx="5">
                  <c:v>1.3333332499999999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Summarize!$J$398:$O$398</c:f>
              <c:numCache>
                <c:formatCode>0.00</c:formatCode>
                <c:ptCount val="6"/>
                <c:pt idx="0">
                  <c:v>0.90909080061984071</c:v>
                </c:pt>
                <c:pt idx="1">
                  <c:v>0.54161090189696182</c:v>
                </c:pt>
                <c:pt idx="2">
                  <c:v>0.72878953357629372</c:v>
                </c:pt>
                <c:pt idx="3">
                  <c:v>0.49333037179580769</c:v>
                </c:pt>
                <c:pt idx="4">
                  <c:v>0.59650659467996781</c:v>
                </c:pt>
                <c:pt idx="5">
                  <c:v>0.61459264171350025</c:v>
                </c:pt>
              </c:numCache>
            </c:numRef>
          </c:xVal>
          <c:yVal>
            <c:numRef>
              <c:f>Summarize!$J$397:$O$397</c:f>
              <c:numCache>
                <c:formatCode>0.00</c:formatCode>
                <c:ptCount val="6"/>
                <c:pt idx="0">
                  <c:v>1.3333332499999999</c:v>
                </c:pt>
                <c:pt idx="1">
                  <c:v>1.3333332499999999</c:v>
                </c:pt>
                <c:pt idx="2">
                  <c:v>1.0437340384615383</c:v>
                </c:pt>
                <c:pt idx="3">
                  <c:v>0.974661484375</c:v>
                </c:pt>
                <c:pt idx="4">
                  <c:v>1.0237916874999999</c:v>
                </c:pt>
                <c:pt idx="5">
                  <c:v>1.0077064220183487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Summarize!$P$398:$U$398</c:f>
              <c:numCache>
                <c:formatCode>0.00</c:formatCode>
                <c:ptCount val="6"/>
                <c:pt idx="0">
                  <c:v>0.61371969871520493</c:v>
                </c:pt>
                <c:pt idx="1">
                  <c:v>0.72753377771353844</c:v>
                </c:pt>
                <c:pt idx="2">
                  <c:v>0.76331467135128561</c:v>
                </c:pt>
                <c:pt idx="3">
                  <c:v>0.79082970026897559</c:v>
                </c:pt>
                <c:pt idx="4">
                  <c:v>0.81513480993683995</c:v>
                </c:pt>
                <c:pt idx="5">
                  <c:v>0.82553282514583615</c:v>
                </c:pt>
              </c:numCache>
            </c:numRef>
          </c:xVal>
          <c:yVal>
            <c:numRef>
              <c:f>Summarize!$P$397:$U$397</c:f>
              <c:numCache>
                <c:formatCode>0.00</c:formatCode>
                <c:ptCount val="6"/>
                <c:pt idx="0">
                  <c:v>0.9893765107913669</c:v>
                </c:pt>
                <c:pt idx="1">
                  <c:v>0.99548360103626943</c:v>
                </c:pt>
                <c:pt idx="2">
                  <c:v>0.99618025751072969</c:v>
                </c:pt>
                <c:pt idx="3">
                  <c:v>0.99673992673992684</c:v>
                </c:pt>
                <c:pt idx="4">
                  <c:v>1.0002502715654951</c:v>
                </c:pt>
                <c:pt idx="5">
                  <c:v>0.99176582152974513</c:v>
                </c:pt>
              </c:numCache>
            </c:numRef>
          </c:yVal>
        </c:ser>
        <c:ser>
          <c:idx val="3"/>
          <c:order val="3"/>
          <c:tx>
            <c:v>W21-W26</c:v>
          </c:tx>
          <c:xVal>
            <c:numRef>
              <c:f>Summarize!$V$398:$AA$398</c:f>
              <c:numCache>
                <c:formatCode>0.00</c:formatCode>
                <c:ptCount val="6"/>
                <c:pt idx="0">
                  <c:v>0.85073388969159125</c:v>
                </c:pt>
                <c:pt idx="1">
                  <c:v>0.68944620771807519</c:v>
                </c:pt>
                <c:pt idx="2">
                  <c:v>0.62105387715147697</c:v>
                </c:pt>
                <c:pt idx="3">
                  <c:v>0.63545858939880673</c:v>
                </c:pt>
                <c:pt idx="4">
                  <c:v>0.77829467333480284</c:v>
                </c:pt>
                <c:pt idx="5">
                  <c:v>0.81411874757657199</c:v>
                </c:pt>
              </c:numCache>
            </c:numRef>
          </c:xVal>
          <c:yVal>
            <c:numRef>
              <c:f>Summarize!$V$397:$AA$397</c:f>
              <c:numCache>
                <c:formatCode>0.00</c:formatCode>
                <c:ptCount val="6"/>
                <c:pt idx="0">
                  <c:v>1.0020558375634518</c:v>
                </c:pt>
                <c:pt idx="1">
                  <c:v>0.99581986143187062</c:v>
                </c:pt>
                <c:pt idx="2">
                  <c:v>0.99799506342494715</c:v>
                </c:pt>
                <c:pt idx="3">
                  <c:v>0.98989217190388168</c:v>
                </c:pt>
                <c:pt idx="4">
                  <c:v>0.99817421602787459</c:v>
                </c:pt>
                <c:pt idx="5">
                  <c:v>1.0026904176904177</c:v>
                </c:pt>
              </c:numCache>
            </c:numRef>
          </c:yVal>
        </c:ser>
        <c:ser>
          <c:idx val="4"/>
          <c:order val="4"/>
          <c:tx>
            <c:v>W27-W28</c:v>
          </c:tx>
          <c:xVal>
            <c:numRef>
              <c:f>Summarize!$AB$398:$AC$398</c:f>
              <c:numCache>
                <c:formatCode>0.00</c:formatCode>
                <c:ptCount val="2"/>
                <c:pt idx="0">
                  <c:v>0.86310770190552033</c:v>
                </c:pt>
                <c:pt idx="1">
                  <c:v>0.76425910018842724</c:v>
                </c:pt>
              </c:numCache>
            </c:numRef>
          </c:xVal>
          <c:yVal>
            <c:numRef>
              <c:f>Summarize!$AB$397:$AC$397</c:f>
              <c:numCache>
                <c:formatCode>0.00</c:formatCode>
                <c:ptCount val="2"/>
                <c:pt idx="0">
                  <c:v>1.0239284360986549</c:v>
                </c:pt>
                <c:pt idx="1">
                  <c:v>1.0392331542553193</c:v>
                </c:pt>
              </c:numCache>
            </c:numRef>
          </c:yVal>
        </c:ser>
        <c:axId val="105413248"/>
        <c:axId val="108140032"/>
      </c:scatterChart>
      <c:valAx>
        <c:axId val="105413248"/>
        <c:scaling>
          <c:orientation val="minMax"/>
          <c:max val="1.7"/>
          <c:min val="0.3000000000000003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08140032"/>
        <c:crossesAt val="1"/>
        <c:crossBetween val="midCat"/>
        <c:majorUnit val="0.1"/>
        <c:minorUnit val="2.0000000000000011E-2"/>
      </c:valAx>
      <c:valAx>
        <c:axId val="108140032"/>
        <c:scaling>
          <c:orientation val="minMax"/>
          <c:max val="1.7"/>
          <c:min val="0.30000000000000032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05413248"/>
        <c:crossesAt val="1"/>
        <c:crossBetween val="midCat"/>
        <c:majorUnit val="0.1"/>
        <c:minorUnit val="2.0000000000000011E-2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Summarize Project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Summarize!$B$83:$D$83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</c:v>
                </c:pt>
                <c:pt idx="2">
                  <c:v>0.83294311029964552</c:v>
                </c:pt>
              </c:numCache>
            </c:numRef>
          </c:xVal>
          <c:yVal>
            <c:numRef>
              <c:f>Summarize!$B$82:$D$82</c:f>
              <c:numCache>
                <c:formatCode>0.00</c:formatCode>
                <c:ptCount val="3"/>
                <c:pt idx="0">
                  <c:v>0.85708791208791213</c:v>
                </c:pt>
                <c:pt idx="1">
                  <c:v>1.0567375886524824</c:v>
                </c:pt>
                <c:pt idx="2">
                  <c:v>1.0480450405405406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Summarize!$E$83:$G$83</c:f>
              <c:numCache>
                <c:formatCode>0.00</c:formatCode>
                <c:ptCount val="3"/>
                <c:pt idx="0">
                  <c:v>0.80270566506410257</c:v>
                </c:pt>
                <c:pt idx="1">
                  <c:v>0.79880645655226445</c:v>
                </c:pt>
                <c:pt idx="2">
                  <c:v>0.82027162135367304</c:v>
                </c:pt>
              </c:numCache>
            </c:numRef>
          </c:xVal>
          <c:yVal>
            <c:numRef>
              <c:f>Summarize!$E$82:$G$82</c:f>
              <c:numCache>
                <c:formatCode>0.00</c:formatCode>
                <c:ptCount val="3"/>
                <c:pt idx="0">
                  <c:v>1.039187417012448</c:v>
                </c:pt>
                <c:pt idx="1">
                  <c:v>1.0376522674418605</c:v>
                </c:pt>
                <c:pt idx="2">
                  <c:v>1.0287384875690606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Summarize!$H$83:$J$83</c:f>
              <c:numCache>
                <c:formatCode>0.00</c:formatCode>
                <c:ptCount val="3"/>
                <c:pt idx="0">
                  <c:v>0.8104591890737135</c:v>
                </c:pt>
                <c:pt idx="1">
                  <c:v>0.98156620263020633</c:v>
                </c:pt>
                <c:pt idx="2">
                  <c:v>0.95323925423302924</c:v>
                </c:pt>
              </c:numCache>
            </c:numRef>
          </c:xVal>
          <c:yVal>
            <c:numRef>
              <c:f>Summarize!$H$82:$J$82</c:f>
              <c:numCache>
                <c:formatCode>0.00</c:formatCode>
                <c:ptCount val="3"/>
                <c:pt idx="0">
                  <c:v>1.0550479475703323</c:v>
                </c:pt>
                <c:pt idx="1">
                  <c:v>1.227501951219512</c:v>
                </c:pt>
                <c:pt idx="2">
                  <c:v>1.1967581198770492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Summarize!$K$83:$M$83</c:f>
              <c:numCache>
                <c:formatCode>0.00</c:formatCode>
                <c:ptCount val="3"/>
                <c:pt idx="0">
                  <c:v>0.8836830341750439</c:v>
                </c:pt>
                <c:pt idx="1">
                  <c:v>0.85788227016155105</c:v>
                </c:pt>
                <c:pt idx="2">
                  <c:v>0.85008607844931738</c:v>
                </c:pt>
              </c:numCache>
            </c:numRef>
          </c:xVal>
          <c:yVal>
            <c:numRef>
              <c:f>Summarize!$K$82:$M$82</c:f>
              <c:numCache>
                <c:formatCode>0.00</c:formatCode>
                <c:ptCount val="3"/>
                <c:pt idx="0">
                  <c:v>1.1677240883458646</c:v>
                </c:pt>
                <c:pt idx="1">
                  <c:v>1.1418470244107743</c:v>
                </c:pt>
                <c:pt idx="2">
                  <c:v>1.1234469292237443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Summarize!$N$83:$P$83</c:f>
              <c:numCache>
                <c:formatCode>0.00</c:formatCode>
                <c:ptCount val="3"/>
                <c:pt idx="0">
                  <c:v>0.85508990058168677</c:v>
                </c:pt>
                <c:pt idx="1">
                  <c:v>0.87396577711570356</c:v>
                </c:pt>
                <c:pt idx="2">
                  <c:v>0.8925459448042169</c:v>
                </c:pt>
              </c:numCache>
            </c:numRef>
          </c:xVal>
          <c:yVal>
            <c:numRef>
              <c:f>Summarize!$N$82:$P$82</c:f>
              <c:numCache>
                <c:formatCode>0.00</c:formatCode>
                <c:ptCount val="3"/>
                <c:pt idx="0">
                  <c:v>1.1228631502890174</c:v>
                </c:pt>
                <c:pt idx="1">
                  <c:v>1.1096152408477842</c:v>
                </c:pt>
                <c:pt idx="2">
                  <c:v>1.0995846224188792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Summarize!$Q$83:$S$83</c:f>
              <c:numCache>
                <c:formatCode>0.00</c:formatCode>
                <c:ptCount val="3"/>
                <c:pt idx="0">
                  <c:v>0.90575309006993066</c:v>
                </c:pt>
                <c:pt idx="1">
                  <c:v>0.9094846676503765</c:v>
                </c:pt>
                <c:pt idx="2">
                  <c:v>0.89771198546684117</c:v>
                </c:pt>
              </c:numCache>
            </c:numRef>
          </c:xVal>
          <c:yVal>
            <c:numRef>
              <c:f>Summarize!$Q$82:$S$82</c:f>
              <c:numCache>
                <c:formatCode>0.00</c:formatCode>
                <c:ptCount val="3"/>
                <c:pt idx="0">
                  <c:v>1.0942277315585136</c:v>
                </c:pt>
                <c:pt idx="1">
                  <c:v>1.089738122028526</c:v>
                </c:pt>
                <c:pt idx="2">
                  <c:v>1.0856652874432677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Summarize!$T$83:$V$83</c:f>
              <c:numCache>
                <c:formatCode>0.00</c:formatCode>
                <c:ptCount val="3"/>
                <c:pt idx="0">
                  <c:v>0.88056701317002328</c:v>
                </c:pt>
                <c:pt idx="1">
                  <c:v>0.86386313709934914</c:v>
                </c:pt>
                <c:pt idx="2">
                  <c:v>0.88010499198977876</c:v>
                </c:pt>
              </c:numCache>
            </c:numRef>
          </c:xVal>
          <c:yVal>
            <c:numRef>
              <c:f>Summarize!$T$82:$V$82</c:f>
              <c:numCache>
                <c:formatCode>0.00</c:formatCode>
                <c:ptCount val="3"/>
                <c:pt idx="0">
                  <c:v>1.073095456719273</c:v>
                </c:pt>
                <c:pt idx="1">
                  <c:v>1.0687104997707475</c:v>
                </c:pt>
                <c:pt idx="2">
                  <c:v>1.0658551736706687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Summarize!$W$83:$Y$83</c:f>
              <c:numCache>
                <c:formatCode>0.00</c:formatCode>
                <c:ptCount val="3"/>
                <c:pt idx="0">
                  <c:v>0.87473879561523438</c:v>
                </c:pt>
                <c:pt idx="1">
                  <c:v>0.87864432011250604</c:v>
                </c:pt>
                <c:pt idx="2">
                  <c:v>0.90536053606602118</c:v>
                </c:pt>
              </c:numCache>
            </c:numRef>
          </c:xVal>
          <c:yVal>
            <c:numRef>
              <c:f>Summarize!$W$82:$Y$82</c:f>
              <c:numCache>
                <c:formatCode>0.00</c:formatCode>
                <c:ptCount val="3"/>
                <c:pt idx="0">
                  <c:v>1.0608441213220474</c:v>
                </c:pt>
                <c:pt idx="1">
                  <c:v>1.0579671363115692</c:v>
                </c:pt>
                <c:pt idx="2">
                  <c:v>1.053014186671444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Summarize!$Z$83:$AB$83</c:f>
              <c:numCache>
                <c:formatCode>0.00</c:formatCode>
                <c:ptCount val="3"/>
                <c:pt idx="0">
                  <c:v>0.93880127365445332</c:v>
                </c:pt>
                <c:pt idx="1">
                  <c:v>0.94560549612317357</c:v>
                </c:pt>
                <c:pt idx="2">
                  <c:v>0.95851226298216718</c:v>
                </c:pt>
              </c:numCache>
            </c:numRef>
          </c:xVal>
          <c:yVal>
            <c:numRef>
              <c:f>Summarize!$Z$82:$AB$82</c:f>
              <c:numCache>
                <c:formatCode>0.00</c:formatCode>
                <c:ptCount val="3"/>
                <c:pt idx="0">
                  <c:v>1.0510898404701932</c:v>
                </c:pt>
                <c:pt idx="1">
                  <c:v>1.050460440985733</c:v>
                </c:pt>
                <c:pt idx="2">
                  <c:v>1.0550990431904161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Summarize!$AC$83</c:f>
              <c:numCache>
                <c:formatCode>0.00</c:formatCode>
                <c:ptCount val="1"/>
                <c:pt idx="0">
                  <c:v>0.91903422350487807</c:v>
                </c:pt>
              </c:numCache>
            </c:numRef>
          </c:xVal>
          <c:yVal>
            <c:numRef>
              <c:f>Summarize!$AC$82</c:f>
              <c:numCache>
                <c:formatCode>0.00</c:formatCode>
                <c:ptCount val="1"/>
                <c:pt idx="0">
                  <c:v>1.0589192461300312</c:v>
                </c:pt>
              </c:numCache>
            </c:numRef>
          </c:yVal>
        </c:ser>
        <c:axId val="62160256"/>
        <c:axId val="63318656"/>
      </c:scatterChart>
      <c:valAx>
        <c:axId val="62160256"/>
        <c:scaling>
          <c:orientation val="minMax"/>
          <c:max val="1.25"/>
          <c:min val="0.75000000000000056"/>
        </c:scaling>
        <c:axPos val="b"/>
        <c:maj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CPI</a:t>
                </a:r>
              </a:p>
            </c:rich>
          </c:tx>
          <c:layout>
            <c:manualLayout>
              <c:xMode val="edge"/>
              <c:yMode val="edge"/>
              <c:x val="0.43376895636975776"/>
              <c:y val="0.94634176878234977"/>
            </c:manualLayout>
          </c:layout>
        </c:title>
        <c:numFmt formatCode="0.00" sourceLinked="1"/>
        <c:majorTickMark val="none"/>
        <c:tickLblPos val="nextTo"/>
        <c:crossAx val="63318656"/>
        <c:crossesAt val="1"/>
        <c:crossBetween val="midCat"/>
        <c:majorUnit val="0.05"/>
      </c:valAx>
      <c:valAx>
        <c:axId val="63318656"/>
        <c:scaling>
          <c:orientation val="minMax"/>
          <c:max val="1.25"/>
          <c:min val="0.7500000000000007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SPI</a:t>
                </a:r>
              </a:p>
            </c:rich>
          </c:tx>
          <c:layout>
            <c:manualLayout>
              <c:xMode val="edge"/>
              <c:yMode val="edge"/>
              <c:x val="9.9941215678652027E-3"/>
              <c:y val="0.47482313489392852"/>
            </c:manualLayout>
          </c:layout>
        </c:title>
        <c:numFmt formatCode="0.00" sourceLinked="1"/>
        <c:majorTickMark val="none"/>
        <c:tickLblPos val="nextTo"/>
        <c:crossAx val="62160256"/>
        <c:crossesAt val="1"/>
        <c:crossBetween val="midCat"/>
        <c:majorUnit val="0.05"/>
        <c:minorUnit val="1.0000000000000005E-2"/>
      </c:valAx>
    </c:plotArea>
    <c:legend>
      <c:legendPos val="r"/>
      <c:layout>
        <c:manualLayout>
          <c:xMode val="edge"/>
          <c:yMode val="edge"/>
          <c:x val="0.89958881837300331"/>
          <c:y val="0.10192388451443568"/>
          <c:w val="8.225918147037381E-2"/>
          <c:h val="0.37672736220472475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Summarize!$B$158:$AU$158</c:f>
              <c:numCache>
                <c:formatCode>0.00</c:formatCode>
                <c:ptCount val="46"/>
                <c:pt idx="0">
                  <c:v>364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  <c:pt idx="28">
                  <c:v>1140</c:v>
                </c:pt>
                <c:pt idx="29">
                  <c:v>1160</c:v>
                </c:pt>
                <c:pt idx="30">
                  <c:v>1180</c:v>
                </c:pt>
                <c:pt idx="31">
                  <c:v>1200</c:v>
                </c:pt>
                <c:pt idx="32">
                  <c:v>1220</c:v>
                </c:pt>
                <c:pt idx="33">
                  <c:v>1240</c:v>
                </c:pt>
                <c:pt idx="34">
                  <c:v>1260</c:v>
                </c:pt>
                <c:pt idx="35">
                  <c:v>1280</c:v>
                </c:pt>
                <c:pt idx="36">
                  <c:v>1300</c:v>
                </c:pt>
                <c:pt idx="37">
                  <c:v>1320</c:v>
                </c:pt>
                <c:pt idx="38">
                  <c:v>1340</c:v>
                </c:pt>
                <c:pt idx="39">
                  <c:v>1360</c:v>
                </c:pt>
                <c:pt idx="40">
                  <c:v>1380</c:v>
                </c:pt>
                <c:pt idx="41">
                  <c:v>1400</c:v>
                </c:pt>
                <c:pt idx="42">
                  <c:v>1420</c:v>
                </c:pt>
                <c:pt idx="43">
                  <c:v>1440</c:v>
                </c:pt>
                <c:pt idx="44">
                  <c:v>1460</c:v>
                </c:pt>
                <c:pt idx="45">
                  <c:v>1480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Summarize!$B$159:$AC$159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Summarize!$B$160:$AC$160</c:f>
              <c:numCache>
                <c:formatCode>0.00</c:formatCode>
                <c:ptCount val="28"/>
                <c:pt idx="0">
                  <c:v>364</c:v>
                </c:pt>
                <c:pt idx="1">
                  <c:v>564</c:v>
                </c:pt>
                <c:pt idx="2">
                  <c:v>588</c:v>
                </c:pt>
                <c:pt idx="3">
                  <c:v>608</c:v>
                </c:pt>
                <c:pt idx="4">
                  <c:v>628</c:v>
                </c:pt>
                <c:pt idx="5">
                  <c:v>648</c:v>
                </c:pt>
                <c:pt idx="6">
                  <c:v>668</c:v>
                </c:pt>
                <c:pt idx="7">
                  <c:v>688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788</c:v>
                </c:pt>
                <c:pt idx="13">
                  <c:v>808</c:v>
                </c:pt>
                <c:pt idx="14">
                  <c:v>828</c:v>
                </c:pt>
                <c:pt idx="15">
                  <c:v>848</c:v>
                </c:pt>
                <c:pt idx="16">
                  <c:v>868</c:v>
                </c:pt>
                <c:pt idx="17">
                  <c:v>888</c:v>
                </c:pt>
                <c:pt idx="18">
                  <c:v>904</c:v>
                </c:pt>
                <c:pt idx="19">
                  <c:v>924</c:v>
                </c:pt>
                <c:pt idx="20">
                  <c:v>944</c:v>
                </c:pt>
                <c:pt idx="21">
                  <c:v>964</c:v>
                </c:pt>
                <c:pt idx="22">
                  <c:v>984</c:v>
                </c:pt>
                <c:pt idx="23">
                  <c:v>1004</c:v>
                </c:pt>
                <c:pt idx="24">
                  <c:v>1024</c:v>
                </c:pt>
                <c:pt idx="25">
                  <c:v>1044</c:v>
                </c:pt>
                <c:pt idx="26">
                  <c:v>1064</c:v>
                </c:pt>
                <c:pt idx="27">
                  <c:v>1084</c:v>
                </c:pt>
              </c:numCache>
            </c:numRef>
          </c:val>
        </c:ser>
        <c:marker val="1"/>
        <c:axId val="84587264"/>
        <c:axId val="84589184"/>
      </c:lineChart>
      <c:catAx>
        <c:axId val="845872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84589184"/>
        <c:crosses val="autoZero"/>
        <c:auto val="1"/>
        <c:lblAlgn val="ctr"/>
        <c:lblOffset val="100"/>
      </c:catAx>
      <c:valAx>
        <c:axId val="84589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8458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Setup and Project Management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W1-W3</c:v>
          </c:tx>
          <c:xVal>
            <c:numRef>
              <c:f>Summarize!$B$163:$D$163</c:f>
              <c:numCache>
                <c:formatCode>General</c:formatCode>
                <c:ptCount val="3"/>
                <c:pt idx="0">
                  <c:v>0.86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Summarize!$B$162:$D$162</c:f>
              <c:numCache>
                <c:formatCode>General</c:formatCode>
                <c:ptCount val="3"/>
                <c:pt idx="0">
                  <c:v>0.86</c:v>
                </c:pt>
                <c:pt idx="1">
                  <c:v>1.06</c:v>
                </c:pt>
                <c:pt idx="2">
                  <c:v>1.05</c:v>
                </c:pt>
              </c:numCache>
            </c:numRef>
          </c:yVal>
        </c:ser>
        <c:ser>
          <c:idx val="1"/>
          <c:order val="1"/>
          <c:tx>
            <c:v>W4-W6</c:v>
          </c:tx>
          <c:xVal>
            <c:numRef>
              <c:f>Summarize!$E$163:$G$163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Summarize!$E$162:$G$162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2"/>
          <c:order val="2"/>
          <c:tx>
            <c:v>W7-W9</c:v>
          </c:tx>
          <c:xVal>
            <c:numRef>
              <c:f>Summarize!$H$163:$J$163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Summarize!$H$162:$J$162</c:f>
              <c:numCache>
                <c:formatCode>General</c:formatCode>
                <c:ptCount val="3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</c:numCache>
            </c:numRef>
          </c:yVal>
        </c:ser>
        <c:ser>
          <c:idx val="3"/>
          <c:order val="3"/>
          <c:tx>
            <c:v>W10-W12</c:v>
          </c:tx>
          <c:xVal>
            <c:numRef>
              <c:f>Summarize!$K$163:$M$163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Summarize!$K$162:$M$162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4"/>
          <c:order val="4"/>
          <c:tx>
            <c:v>W13-W15</c:v>
          </c:tx>
          <c:xVal>
            <c:numRef>
              <c:f>Summarize!$N$163:$P$163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Summarize!$N$162:$P$162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5"/>
          <c:order val="5"/>
          <c:tx>
            <c:v>W16-W18</c:v>
          </c:tx>
          <c:xVal>
            <c:numRef>
              <c:f>Summarize!$Q$163:$S$163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Summarize!$Q$162:$S$162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6"/>
          <c:order val="6"/>
          <c:tx>
            <c:v>W19-W21</c:v>
          </c:tx>
          <c:xVal>
            <c:numRef>
              <c:f>Summarize!$T$163:$V$163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Summarize!$T$162:$V$162</c:f>
              <c:numCache>
                <c:formatCode>0.00</c:formatCode>
                <c:ptCount val="3"/>
                <c:pt idx="0">
                  <c:v>1.0398230088495575</c:v>
                </c:pt>
                <c:pt idx="1">
                  <c:v>1.0389610389610389</c:v>
                </c:pt>
                <c:pt idx="2">
                  <c:v>1.0381355932203389</c:v>
                </c:pt>
              </c:numCache>
            </c:numRef>
          </c:yVal>
        </c:ser>
        <c:ser>
          <c:idx val="7"/>
          <c:order val="7"/>
          <c:tx>
            <c:v>W22-W24</c:v>
          </c:tx>
          <c:xVal>
            <c:numRef>
              <c:f>Summarize!$W$163:$Y$163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Summarize!$W$162:$Y$162</c:f>
              <c:numCache>
                <c:formatCode>0.00</c:formatCode>
                <c:ptCount val="3"/>
                <c:pt idx="0">
                  <c:v>1.0373443983402491</c:v>
                </c:pt>
                <c:pt idx="1">
                  <c:v>1.0365853658536586</c:v>
                </c:pt>
                <c:pt idx="2">
                  <c:v>1.0358565737051793</c:v>
                </c:pt>
              </c:numCache>
            </c:numRef>
          </c:yVal>
        </c:ser>
        <c:ser>
          <c:idx val="8"/>
          <c:order val="8"/>
          <c:tx>
            <c:v>W25-W27</c:v>
          </c:tx>
          <c:xVal>
            <c:numRef>
              <c:f>Summarize!$Z$163:$AB$163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Summarize!$Z$162:$AB$162</c:f>
              <c:numCache>
                <c:formatCode>0.00</c:formatCode>
                <c:ptCount val="3"/>
                <c:pt idx="0">
                  <c:v>1.03515625</c:v>
                </c:pt>
                <c:pt idx="1">
                  <c:v>1.0344827586206897</c:v>
                </c:pt>
                <c:pt idx="2">
                  <c:v>1.0338345864661653</c:v>
                </c:pt>
              </c:numCache>
            </c:numRef>
          </c:yVal>
        </c:ser>
        <c:ser>
          <c:idx val="9"/>
          <c:order val="9"/>
          <c:tx>
            <c:v>W28</c:v>
          </c:tx>
          <c:xVal>
            <c:numRef>
              <c:f>Summarize!$AC$163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Summarize!$AC$162</c:f>
              <c:numCache>
                <c:formatCode>0.00</c:formatCode>
                <c:ptCount val="1"/>
                <c:pt idx="0">
                  <c:v>1.033210332103321</c:v>
                </c:pt>
              </c:numCache>
            </c:numRef>
          </c:yVal>
        </c:ser>
        <c:axId val="88275200"/>
        <c:axId val="88386944"/>
      </c:scatterChart>
      <c:valAx>
        <c:axId val="88275200"/>
        <c:scaling>
          <c:orientation val="minMax"/>
          <c:max val="1.25"/>
          <c:min val="0.7500000000000004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386944"/>
        <c:crossesAt val="1"/>
        <c:crossBetween val="midCat"/>
      </c:valAx>
      <c:valAx>
        <c:axId val="88386944"/>
        <c:scaling>
          <c:orientation val="minMax"/>
          <c:max val="1.25"/>
          <c:min val="0.75000000000000044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275200"/>
        <c:crossesAt val="1"/>
        <c:crossBetween val="midCat"/>
        <c:majorUnit val="0.05"/>
        <c:minorUnit val="1.0000000000000005E-2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Summarize!$A$237</c:f>
              <c:strCache>
                <c:ptCount val="1"/>
                <c:pt idx="0">
                  <c:v>BCWS</c:v>
                </c:pt>
              </c:strCache>
            </c:strRef>
          </c:tx>
          <c:val>
            <c:numRef>
              <c:f>Summarize!$B$237:$Q$237</c:f>
              <c:numCache>
                <c:formatCode>General</c:formatCode>
                <c:ptCount val="16"/>
                <c:pt idx="2" formatCode="0.00">
                  <c:v>136</c:v>
                </c:pt>
                <c:pt idx="3" formatCode="0.00">
                  <c:v>216</c:v>
                </c:pt>
                <c:pt idx="4" formatCode="0.00">
                  <c:v>344</c:v>
                </c:pt>
                <c:pt idx="5" formatCode="0.00">
                  <c:v>488</c:v>
                </c:pt>
                <c:pt idx="6" formatCode="0.00">
                  <c:v>664</c:v>
                </c:pt>
                <c:pt idx="7" formatCode="0.00">
                  <c:v>784</c:v>
                </c:pt>
                <c:pt idx="8" formatCode="0.00">
                  <c:v>868</c:v>
                </c:pt>
                <c:pt idx="9" formatCode="0.00">
                  <c:v>972</c:v>
                </c:pt>
                <c:pt idx="10" formatCode="0.00">
                  <c:v>1092</c:v>
                </c:pt>
                <c:pt idx="11" formatCode="0.00">
                  <c:v>1140</c:v>
                </c:pt>
                <c:pt idx="12" formatCode="0.00">
                  <c:v>1180</c:v>
                </c:pt>
                <c:pt idx="13" formatCode="0.00">
                  <c:v>1316</c:v>
                </c:pt>
                <c:pt idx="14" formatCode="0.00">
                  <c:v>1332</c:v>
                </c:pt>
                <c:pt idx="15" formatCode="0.00">
                  <c:v>1332</c:v>
                </c:pt>
              </c:numCache>
            </c:numRef>
          </c:val>
        </c:ser>
        <c:ser>
          <c:idx val="1"/>
          <c:order val="1"/>
          <c:tx>
            <c:strRef>
              <c:f>Summarize!$A$238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Summarize!$B$238:$Q$238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444.28</c:v>
                </c:pt>
                <c:pt idx="6" formatCode="0.00">
                  <c:v>568.76165999999989</c:v>
                </c:pt>
                <c:pt idx="7" formatCode="0.00">
                  <c:v>718.21832999999992</c:v>
                </c:pt>
                <c:pt idx="8" formatCode="0.00">
                  <c:v>819.87666000000002</c:v>
                </c:pt>
                <c:pt idx="9" formatCode="0.00">
                  <c:v>936</c:v>
                </c:pt>
                <c:pt idx="10" formatCode="0.00">
                  <c:v>1064.8</c:v>
                </c:pt>
                <c:pt idx="11" formatCode="0.00">
                  <c:v>1136.8</c:v>
                </c:pt>
                <c:pt idx="12" formatCode="0.00">
                  <c:v>1151.345</c:v>
                </c:pt>
                <c:pt idx="13" formatCode="0.00">
                  <c:v>1248.8</c:v>
                </c:pt>
                <c:pt idx="14" formatCode="0.00">
                  <c:v>1320.35</c:v>
                </c:pt>
                <c:pt idx="15" formatCode="0.00">
                  <c:v>1332</c:v>
                </c:pt>
              </c:numCache>
            </c:numRef>
          </c:val>
        </c:ser>
        <c:ser>
          <c:idx val="2"/>
          <c:order val="2"/>
          <c:tx>
            <c:strRef>
              <c:f>Summarize!$A$239</c:f>
              <c:strCache>
                <c:ptCount val="1"/>
                <c:pt idx="0">
                  <c:v>ACWP</c:v>
                </c:pt>
              </c:strCache>
            </c:strRef>
          </c:tx>
          <c:val>
            <c:numRef>
              <c:f>Summarize!$B$239:$Q$239</c:f>
              <c:numCache>
                <c:formatCode>General</c:formatCode>
                <c:ptCount val="16"/>
                <c:pt idx="2" formatCode="0.00">
                  <c:v>104</c:v>
                </c:pt>
                <c:pt idx="3" formatCode="0.00">
                  <c:v>184</c:v>
                </c:pt>
                <c:pt idx="4" formatCode="0.00">
                  <c:v>312</c:v>
                </c:pt>
                <c:pt idx="5" formatCode="0.00">
                  <c:v>448</c:v>
                </c:pt>
                <c:pt idx="6" formatCode="0.00">
                  <c:v>528</c:v>
                </c:pt>
                <c:pt idx="7" formatCode="0.00">
                  <c:v>648</c:v>
                </c:pt>
                <c:pt idx="8" formatCode="0.00">
                  <c:v>776</c:v>
                </c:pt>
                <c:pt idx="9" formatCode="0.00">
                  <c:v>900</c:v>
                </c:pt>
                <c:pt idx="10" formatCode="0.00">
                  <c:v>1024</c:v>
                </c:pt>
                <c:pt idx="11" formatCode="0.00">
                  <c:v>1096</c:v>
                </c:pt>
                <c:pt idx="12" formatCode="0.00">
                  <c:v>1108</c:v>
                </c:pt>
                <c:pt idx="13" formatCode="0.00">
                  <c:v>1212</c:v>
                </c:pt>
                <c:pt idx="14" formatCode="0.00">
                  <c:v>1280</c:v>
                </c:pt>
                <c:pt idx="15" formatCode="0.00">
                  <c:v>1292</c:v>
                </c:pt>
              </c:numCache>
            </c:numRef>
          </c:val>
        </c:ser>
        <c:marker val="1"/>
        <c:axId val="89666688"/>
        <c:axId val="89836160"/>
      </c:lineChart>
      <c:catAx>
        <c:axId val="896666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89836160"/>
        <c:crosses val="autoZero"/>
        <c:auto val="1"/>
        <c:lblAlgn val="ctr"/>
        <c:lblOffset val="100"/>
      </c:catAx>
      <c:valAx>
        <c:axId val="89836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General" sourceLinked="1"/>
        <c:tickLblPos val="nextTo"/>
        <c:crossAx val="896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1 -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W3-W5</c:v>
          </c:tx>
          <c:xVal>
            <c:numRef>
              <c:f>Summarize!$D$242:$F$242</c:f>
              <c:numCache>
                <c:formatCode>General</c:formatCode>
                <c:ptCount val="3"/>
                <c:pt idx="0">
                  <c:v>0.76</c:v>
                </c:pt>
                <c:pt idx="1">
                  <c:v>0.85</c:v>
                </c:pt>
                <c:pt idx="2">
                  <c:v>0.91</c:v>
                </c:pt>
              </c:numCache>
            </c:numRef>
          </c:xVal>
          <c:yVal>
            <c:numRef>
              <c:f>Summarize!$D$241:$F$241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</c:ser>
        <c:ser>
          <c:idx val="1"/>
          <c:order val="1"/>
          <c:tx>
            <c:v>W6-W8</c:v>
          </c:tx>
          <c:xVal>
            <c:numRef>
              <c:f>Summarize!$G$242:$I$242</c:f>
              <c:numCache>
                <c:formatCode>General</c:formatCode>
                <c:ptCount val="3"/>
                <c:pt idx="0">
                  <c:v>0.91</c:v>
                </c:pt>
                <c:pt idx="1">
                  <c:v>0.86</c:v>
                </c:pt>
                <c:pt idx="2">
                  <c:v>0.92</c:v>
                </c:pt>
              </c:numCache>
            </c:numRef>
          </c:xVal>
          <c:yVal>
            <c:numRef>
              <c:f>Summarize!$G$241:$I$241</c:f>
              <c:numCache>
                <c:formatCode>General</c:formatCode>
                <c:ptCount val="3"/>
                <c:pt idx="0">
                  <c:v>0.99</c:v>
                </c:pt>
                <c:pt idx="1">
                  <c:v>1.08</c:v>
                </c:pt>
                <c:pt idx="2">
                  <c:v>1.1100000000000001</c:v>
                </c:pt>
              </c:numCache>
            </c:numRef>
          </c:yVal>
        </c:ser>
        <c:ser>
          <c:idx val="2"/>
          <c:order val="2"/>
          <c:tx>
            <c:v>W9-W11</c:v>
          </c:tx>
          <c:xVal>
            <c:numRef>
              <c:f>Summarize!$J$242:$L$242</c:f>
              <c:numCache>
                <c:formatCode>General</c:formatCode>
                <c:ptCount val="3"/>
                <c:pt idx="0">
                  <c:v>0.94</c:v>
                </c:pt>
                <c:pt idx="1">
                  <c:v>0.96</c:v>
                </c:pt>
                <c:pt idx="2">
                  <c:v>0.97</c:v>
                </c:pt>
              </c:numCache>
            </c:numRef>
          </c:xVal>
          <c:yVal>
            <c:numRef>
              <c:f>Summarize!$J$241:$L$241</c:f>
              <c:numCache>
                <c:formatCode>General</c:formatCode>
                <c:ptCount val="3"/>
                <c:pt idx="0">
                  <c:v>1.06</c:v>
                </c:pt>
                <c:pt idx="1">
                  <c:v>1.04</c:v>
                </c:pt>
                <c:pt idx="2">
                  <c:v>1.04</c:v>
                </c:pt>
              </c:numCache>
            </c:numRef>
          </c:yVal>
        </c:ser>
        <c:ser>
          <c:idx val="3"/>
          <c:order val="3"/>
          <c:tx>
            <c:v>W12-W14</c:v>
          </c:tx>
          <c:xVal>
            <c:numRef>
              <c:f>Summarize!$M$242:$O$242</c:f>
              <c:numCache>
                <c:formatCode>General</c:formatCode>
                <c:ptCount val="3"/>
                <c:pt idx="0">
                  <c:v>0.99</c:v>
                </c:pt>
                <c:pt idx="1">
                  <c:v>0.98</c:v>
                </c:pt>
                <c:pt idx="2">
                  <c:v>0.95</c:v>
                </c:pt>
              </c:numCache>
            </c:numRef>
          </c:xVal>
          <c:yVal>
            <c:numRef>
              <c:f>Summarize!$M$241:$O$241</c:f>
              <c:numCache>
                <c:formatCode>General</c:formatCode>
                <c:ptCount val="3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</c:numCache>
            </c:numRef>
          </c:yVal>
        </c:ser>
        <c:ser>
          <c:idx val="4"/>
          <c:order val="4"/>
          <c:tx>
            <c:v>W15-W16</c:v>
          </c:tx>
          <c:xVal>
            <c:numRef>
              <c:f>Summarize!$P$242:$Q$242</c:f>
              <c:numCache>
                <c:formatCode>General</c:formatCode>
                <c:ptCount val="2"/>
                <c:pt idx="0">
                  <c:v>0.99</c:v>
                </c:pt>
                <c:pt idx="1">
                  <c:v>1</c:v>
                </c:pt>
              </c:numCache>
            </c:numRef>
          </c:xVal>
          <c:yVal>
            <c:numRef>
              <c:f>Summarize!$P$241:$Q$241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</c:ser>
        <c:axId val="95994240"/>
        <c:axId val="95996928"/>
      </c:scatterChart>
      <c:valAx>
        <c:axId val="95994240"/>
        <c:scaling>
          <c:orientation val="minMax"/>
          <c:max val="1.25"/>
          <c:min val="0.7500000000000007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996928"/>
        <c:crossesAt val="1"/>
        <c:crossBetween val="midCat"/>
      </c:valAx>
      <c:valAx>
        <c:axId val="95996928"/>
        <c:scaling>
          <c:orientation val="minMax"/>
          <c:max val="1.25"/>
          <c:min val="0.75000000000000078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994240"/>
        <c:crossesAt val="1"/>
        <c:crossBetween val="midCat"/>
        <c:majorUnit val="0.05"/>
        <c:minorUnit val="1.0000000000000005E-2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Summarize!$B$314:$Y$314</c:f>
              <c:numCache>
                <c:formatCode>0.00</c:formatCode>
                <c:ptCount val="24"/>
                <c:pt idx="2">
                  <c:v>144</c:v>
                </c:pt>
                <c:pt idx="3">
                  <c:v>346.66667000000001</c:v>
                </c:pt>
                <c:pt idx="4">
                  <c:v>501.33337</c:v>
                </c:pt>
                <c:pt idx="5">
                  <c:v>589.33340999999996</c:v>
                </c:pt>
                <c:pt idx="6">
                  <c:v>613.33343000000002</c:v>
                </c:pt>
                <c:pt idx="7">
                  <c:v>693.33349999999996</c:v>
                </c:pt>
                <c:pt idx="8">
                  <c:v>784.00019000000009</c:v>
                </c:pt>
                <c:pt idx="9">
                  <c:v>981.52852000000007</c:v>
                </c:pt>
                <c:pt idx="10">
                  <c:v>1141.5285199999998</c:v>
                </c:pt>
                <c:pt idx="11">
                  <c:v>1280.1951899999999</c:v>
                </c:pt>
                <c:pt idx="12">
                  <c:v>1360.1951899999999</c:v>
                </c:pt>
                <c:pt idx="13">
                  <c:v>1440.1951899999999</c:v>
                </c:pt>
                <c:pt idx="14">
                  <c:v>1536.1951899999999</c:v>
                </c:pt>
                <c:pt idx="15">
                  <c:v>1616.1951899999999</c:v>
                </c:pt>
                <c:pt idx="16">
                  <c:v>1696.1951899999999</c:v>
                </c:pt>
                <c:pt idx="17">
                  <c:v>1856.1951899999999</c:v>
                </c:pt>
                <c:pt idx="18">
                  <c:v>2056.1951899999999</c:v>
                </c:pt>
                <c:pt idx="19">
                  <c:v>2256.1951899999999</c:v>
                </c:pt>
                <c:pt idx="20">
                  <c:v>2408.1951899999999</c:v>
                </c:pt>
                <c:pt idx="21">
                  <c:v>2434.86186</c:v>
                </c:pt>
                <c:pt idx="22">
                  <c:v>2434.86186</c:v>
                </c:pt>
                <c:pt idx="23">
                  <c:v>2434.86186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Summarize!$B$315:$Y$315</c:f>
              <c:numCache>
                <c:formatCode>0.00</c:formatCode>
                <c:ptCount val="24"/>
                <c:pt idx="2">
                  <c:v>51.553330000000003</c:v>
                </c:pt>
                <c:pt idx="3">
                  <c:v>151.11000000000001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722.86185999999998</c:v>
                </c:pt>
                <c:pt idx="8">
                  <c:v>722.86185999999998</c:v>
                </c:pt>
                <c:pt idx="9">
                  <c:v>735.58353</c:v>
                </c:pt>
                <c:pt idx="10">
                  <c:v>759.68019000000004</c:v>
                </c:pt>
                <c:pt idx="11">
                  <c:v>890.86185999999998</c:v>
                </c:pt>
                <c:pt idx="12">
                  <c:v>972.93353000000002</c:v>
                </c:pt>
                <c:pt idx="13">
                  <c:v>1146.86186</c:v>
                </c:pt>
                <c:pt idx="14">
                  <c:v>1272.1952000000001</c:v>
                </c:pt>
                <c:pt idx="15">
                  <c:v>1349.52853</c:v>
                </c:pt>
                <c:pt idx="16">
                  <c:v>1429.52853</c:v>
                </c:pt>
                <c:pt idx="17">
                  <c:v>1509.52853</c:v>
                </c:pt>
                <c:pt idx="18">
                  <c:v>1589.52853</c:v>
                </c:pt>
                <c:pt idx="19">
                  <c:v>1669.52853</c:v>
                </c:pt>
                <c:pt idx="20">
                  <c:v>1869.52853</c:v>
                </c:pt>
                <c:pt idx="21">
                  <c:v>2069.52853</c:v>
                </c:pt>
                <c:pt idx="22">
                  <c:v>2245.52853</c:v>
                </c:pt>
                <c:pt idx="23">
                  <c:v>2434.86186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Summarize!$B$316:$Y$316</c:f>
              <c:numCache>
                <c:formatCode>0.00</c:formatCode>
                <c:ptCount val="24"/>
                <c:pt idx="2">
                  <c:v>48</c:v>
                </c:pt>
                <c:pt idx="3">
                  <c:v>152</c:v>
                </c:pt>
                <c:pt idx="4">
                  <c:v>224</c:v>
                </c:pt>
                <c:pt idx="5">
                  <c:v>312</c:v>
                </c:pt>
                <c:pt idx="6">
                  <c:v>328</c:v>
                </c:pt>
                <c:pt idx="7">
                  <c:v>428</c:v>
                </c:pt>
                <c:pt idx="8">
                  <c:v>428</c:v>
                </c:pt>
                <c:pt idx="9">
                  <c:v>460</c:v>
                </c:pt>
                <c:pt idx="10">
                  <c:v>500</c:v>
                </c:pt>
                <c:pt idx="11">
                  <c:v>636</c:v>
                </c:pt>
                <c:pt idx="12">
                  <c:v>712</c:v>
                </c:pt>
                <c:pt idx="13">
                  <c:v>876</c:v>
                </c:pt>
                <c:pt idx="14">
                  <c:v>1004</c:v>
                </c:pt>
                <c:pt idx="15">
                  <c:v>1080</c:v>
                </c:pt>
                <c:pt idx="16">
                  <c:v>1160</c:v>
                </c:pt>
                <c:pt idx="17">
                  <c:v>1240</c:v>
                </c:pt>
                <c:pt idx="18">
                  <c:v>1320</c:v>
                </c:pt>
                <c:pt idx="19">
                  <c:v>1400</c:v>
                </c:pt>
                <c:pt idx="20">
                  <c:v>1600</c:v>
                </c:pt>
                <c:pt idx="21">
                  <c:v>1800</c:v>
                </c:pt>
                <c:pt idx="22">
                  <c:v>1976</c:v>
                </c:pt>
                <c:pt idx="23">
                  <c:v>2164</c:v>
                </c:pt>
              </c:numCache>
            </c:numRef>
          </c:val>
        </c:ser>
        <c:marker val="1"/>
        <c:axId val="98131968"/>
        <c:axId val="98134272"/>
      </c:lineChart>
      <c:catAx>
        <c:axId val="981319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98134272"/>
        <c:crosses val="autoZero"/>
        <c:auto val="1"/>
        <c:lblAlgn val="ctr"/>
        <c:lblOffset val="100"/>
      </c:catAx>
      <c:valAx>
        <c:axId val="98134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9813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2 - SPI/CPI Trend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W3-W8</c:v>
          </c:tx>
          <c:xVal>
            <c:numRef>
              <c:f>Summarize!$D$319:$I$319</c:f>
              <c:numCache>
                <c:formatCode>0.00</c:formatCode>
                <c:ptCount val="6"/>
                <c:pt idx="0">
                  <c:v>0.35800923611111113</c:v>
                </c:pt>
                <c:pt idx="1">
                  <c:v>0.43589422657794014</c:v>
                </c:pt>
                <c:pt idx="2">
                  <c:v>0.44680847795948631</c:v>
                </c:pt>
                <c:pt idx="3">
                  <c:v>0.52941169583445136</c:v>
                </c:pt>
                <c:pt idx="4">
                  <c:v>0.53478252440927598</c:v>
                </c:pt>
                <c:pt idx="5">
                  <c:v>1.0425889705314975</c:v>
                </c:pt>
              </c:numCache>
            </c:numRef>
          </c:xVal>
          <c:yVal>
            <c:numRef>
              <c:f>Summarize!$D$318:$I$318</c:f>
              <c:numCache>
                <c:formatCode>0.00</c:formatCode>
                <c:ptCount val="6"/>
                <c:pt idx="0">
                  <c:v>1.0740277083333334</c:v>
                </c:pt>
                <c:pt idx="1">
                  <c:v>0.99414473684210536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1.6889295794392523</c:v>
                </c:pt>
              </c:numCache>
            </c:numRef>
          </c:yVal>
        </c:ser>
        <c:ser>
          <c:idx val="1"/>
          <c:order val="1"/>
          <c:tx>
            <c:v>W9-W14</c:v>
          </c:tx>
          <c:xVal>
            <c:numRef>
              <c:f>Summarize!$J$319:$O$319</c:f>
              <c:numCache>
                <c:formatCode>0.00</c:formatCode>
                <c:ptCount val="6"/>
                <c:pt idx="0">
                  <c:v>0.92201745512332067</c:v>
                </c:pt>
                <c:pt idx="1">
                  <c:v>0.74942654748330695</c:v>
                </c:pt>
                <c:pt idx="2">
                  <c:v>0.66549383277782681</c:v>
                </c:pt>
                <c:pt idx="3">
                  <c:v>0.69587971190549469</c:v>
                </c:pt>
                <c:pt idx="4">
                  <c:v>0.71528964162856667</c:v>
                </c:pt>
                <c:pt idx="5">
                  <c:v>0.79632390662268493</c:v>
                </c:pt>
              </c:numCache>
            </c:numRef>
          </c:xVal>
          <c:yVal>
            <c:numRef>
              <c:f>Summarize!$J$318:$O$318</c:f>
              <c:numCache>
                <c:formatCode>0.00</c:formatCode>
                <c:ptCount val="6"/>
                <c:pt idx="0">
                  <c:v>1.6889295794392523</c:v>
                </c:pt>
                <c:pt idx="1">
                  <c:v>1.5990946304347826</c:v>
                </c:pt>
                <c:pt idx="2">
                  <c:v>1.5193603800000002</c:v>
                </c:pt>
                <c:pt idx="3">
                  <c:v>1.4007261949685534</c:v>
                </c:pt>
                <c:pt idx="4">
                  <c:v>1.3664796769662921</c:v>
                </c:pt>
                <c:pt idx="5">
                  <c:v>1.3092030365296803</c:v>
                </c:pt>
              </c:numCache>
            </c:numRef>
          </c:yVal>
        </c:ser>
        <c:ser>
          <c:idx val="2"/>
          <c:order val="2"/>
          <c:tx>
            <c:v>W15-W20</c:v>
          </c:tx>
          <c:xVal>
            <c:numRef>
              <c:f>Summarize!$P$319:$U$319</c:f>
              <c:numCache>
                <c:formatCode>0.00</c:formatCode>
                <c:ptCount val="6"/>
                <c:pt idx="0">
                  <c:v>0.82814684506335434</c:v>
                </c:pt>
                <c:pt idx="1">
                  <c:v>0.83500343173277236</c:v>
                </c:pt>
                <c:pt idx="2">
                  <c:v>0.84278539311268774</c:v>
                </c:pt>
                <c:pt idx="3">
                  <c:v>0.81323803559689223</c:v>
                </c:pt>
                <c:pt idx="4">
                  <c:v>0.77304359903691833</c:v>
                </c:pt>
                <c:pt idx="5">
                  <c:v>0.73997521907667929</c:v>
                </c:pt>
              </c:numCache>
            </c:numRef>
          </c:xVal>
          <c:yVal>
            <c:numRef>
              <c:f>Summarize!$P$318:$U$318</c:f>
              <c:numCache>
                <c:formatCode>0.00</c:formatCode>
                <c:ptCount val="6"/>
                <c:pt idx="0">
                  <c:v>1.2671266932270917</c:v>
                </c:pt>
                <c:pt idx="1">
                  <c:v>1.2495634537037037</c:v>
                </c:pt>
                <c:pt idx="2">
                  <c:v>1.2323521810344829</c:v>
                </c:pt>
                <c:pt idx="3">
                  <c:v>1.2173617177419356</c:v>
                </c:pt>
                <c:pt idx="4">
                  <c:v>1.2041882803030304</c:v>
                </c:pt>
                <c:pt idx="5">
                  <c:v>1.1925203785714287</c:v>
                </c:pt>
              </c:numCache>
            </c:numRef>
          </c:yVal>
        </c:ser>
        <c:ser>
          <c:idx val="3"/>
          <c:order val="3"/>
          <c:tx>
            <c:v>W21-W24</c:v>
          </c:tx>
          <c:xVal>
            <c:numRef>
              <c:f>Summarize!$V$319:$Y$319</c:f>
              <c:numCache>
                <c:formatCode>0.00</c:formatCode>
                <c:ptCount val="4"/>
                <c:pt idx="0">
                  <c:v>0.77631935225317017</c:v>
                </c:pt>
                <c:pt idx="1">
                  <c:v>0.84995726615882838</c:v>
                </c:pt>
                <c:pt idx="2">
                  <c:v>0.92224062764694181</c:v>
                </c:pt>
                <c:pt idx="3">
                  <c:v>1</c:v>
                </c:pt>
              </c:numCache>
            </c:numRef>
          </c:xVal>
          <c:yVal>
            <c:numRef>
              <c:f>Summarize!$V$318:$Y$318</c:f>
              <c:numCache>
                <c:formatCode>0.00</c:formatCode>
                <c:ptCount val="4"/>
                <c:pt idx="0">
                  <c:v>1.1684553312500001</c:v>
                </c:pt>
                <c:pt idx="1">
                  <c:v>1.1497380722222224</c:v>
                </c:pt>
                <c:pt idx="2">
                  <c:v>1.1364010779352227</c:v>
                </c:pt>
                <c:pt idx="3">
                  <c:v>1.1251672181146026</c:v>
                </c:pt>
              </c:numCache>
            </c:numRef>
          </c:yVal>
        </c:ser>
        <c:axId val="98171520"/>
        <c:axId val="99209216"/>
      </c:scatterChart>
      <c:valAx>
        <c:axId val="98171520"/>
        <c:scaling>
          <c:orientation val="minMax"/>
          <c:max val="1.7"/>
          <c:min val="0.3000000000000002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99209216"/>
        <c:crossesAt val="1"/>
        <c:crossBetween val="midCat"/>
        <c:majorUnit val="0.1"/>
        <c:minorUnit val="2.0000000000000011E-2"/>
      </c:valAx>
      <c:valAx>
        <c:axId val="99209216"/>
        <c:scaling>
          <c:orientation val="minMax"/>
          <c:max val="1.7"/>
          <c:min val="0.3000000000000002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98171520"/>
        <c:crossesAt val="1"/>
        <c:crossBetween val="midCat"/>
        <c:majorUnit val="0.1"/>
        <c:minorUnit val="2.0000000000000011E-2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3  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Summarize!$B$393:$AK$393</c:f>
              <c:numCache>
                <c:formatCode>0.00</c:formatCode>
                <c:ptCount val="36"/>
                <c:pt idx="2">
                  <c:v>31.1</c:v>
                </c:pt>
                <c:pt idx="3">
                  <c:v>45.333329999999997</c:v>
                </c:pt>
                <c:pt idx="4">
                  <c:v>58.666670000000003</c:v>
                </c:pt>
                <c:pt idx="5">
                  <c:v>58.666670000000003</c:v>
                </c:pt>
                <c:pt idx="6">
                  <c:v>58.666670000000003</c:v>
                </c:pt>
                <c:pt idx="7">
                  <c:v>58.666670000000003</c:v>
                </c:pt>
                <c:pt idx="8">
                  <c:v>58.666670000000003</c:v>
                </c:pt>
                <c:pt idx="9">
                  <c:v>98.471670000000003</c:v>
                </c:pt>
                <c:pt idx="10">
                  <c:v>148.94333</c:v>
                </c:pt>
                <c:pt idx="11">
                  <c:v>252.88665999999998</c:v>
                </c:pt>
                <c:pt idx="12">
                  <c:v>274.60998999999998</c:v>
                </c:pt>
                <c:pt idx="13">
                  <c:v>357.44001000000009</c:v>
                </c:pt>
                <c:pt idx="14">
                  <c:v>448.16334000000006</c:v>
                </c:pt>
                <c:pt idx="15">
                  <c:v>528.16333999999995</c:v>
                </c:pt>
                <c:pt idx="16">
                  <c:v>608.16333999999983</c:v>
                </c:pt>
                <c:pt idx="17">
                  <c:v>688.16332999999986</c:v>
                </c:pt>
                <c:pt idx="18">
                  <c:v>768.16332999999986</c:v>
                </c:pt>
                <c:pt idx="19">
                  <c:v>848.16332999999986</c:v>
                </c:pt>
                <c:pt idx="20">
                  <c:v>928.16332999999997</c:v>
                </c:pt>
                <c:pt idx="21">
                  <c:v>1250.83</c:v>
                </c:pt>
                <c:pt idx="22">
                  <c:v>1520.1633299999999</c:v>
                </c:pt>
                <c:pt idx="23">
                  <c:v>1685.4966599999998</c:v>
                </c:pt>
                <c:pt idx="24">
                  <c:v>1840.40833</c:v>
                </c:pt>
                <c:pt idx="25">
                  <c:v>2005.0883299999998</c:v>
                </c:pt>
                <c:pt idx="26">
                  <c:v>2116.4083300000002</c:v>
                </c:pt>
                <c:pt idx="27">
                  <c:v>2556.4083300000002</c:v>
                </c:pt>
                <c:pt idx="28">
                  <c:v>2974.7483299999999</c:v>
                </c:pt>
                <c:pt idx="29">
                  <c:v>3154.7483299999999</c:v>
                </c:pt>
                <c:pt idx="30">
                  <c:v>3421.3333299999999</c:v>
                </c:pt>
                <c:pt idx="31">
                  <c:v>3861.3333299999999</c:v>
                </c:pt>
                <c:pt idx="32">
                  <c:v>4037.3333299999999</c:v>
                </c:pt>
                <c:pt idx="33">
                  <c:v>4037.3333299999999</c:v>
                </c:pt>
                <c:pt idx="34">
                  <c:v>4037.3333299999999</c:v>
                </c:pt>
                <c:pt idx="35">
                  <c:v>4037.3333299999999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Summarize!$B$394:$AC$394</c:f>
              <c:numCache>
                <c:formatCode>0.00</c:formatCode>
                <c:ptCount val="28"/>
                <c:pt idx="2">
                  <c:v>0</c:v>
                </c:pt>
                <c:pt idx="3">
                  <c:v>26.66667</c:v>
                </c:pt>
                <c:pt idx="4">
                  <c:v>53.333329999999997</c:v>
                </c:pt>
                <c:pt idx="5">
                  <c:v>53.333329999999997</c:v>
                </c:pt>
                <c:pt idx="6">
                  <c:v>53.333329999999997</c:v>
                </c:pt>
                <c:pt idx="7">
                  <c:v>53.333329999999997</c:v>
                </c:pt>
                <c:pt idx="8">
                  <c:v>53.333329999999997</c:v>
                </c:pt>
                <c:pt idx="9">
                  <c:v>53.333329999999997</c:v>
                </c:pt>
                <c:pt idx="10">
                  <c:v>108.54834</c:v>
                </c:pt>
                <c:pt idx="11">
                  <c:v>124.75667</c:v>
                </c:pt>
                <c:pt idx="12">
                  <c:v>163.80667</c:v>
                </c:pt>
                <c:pt idx="13">
                  <c:v>219.68</c:v>
                </c:pt>
                <c:pt idx="14">
                  <c:v>275.04667000000001</c:v>
                </c:pt>
                <c:pt idx="15">
                  <c:v>384.25666999999999</c:v>
                </c:pt>
                <c:pt idx="16">
                  <c:v>464.22</c:v>
                </c:pt>
                <c:pt idx="17">
                  <c:v>544.22</c:v>
                </c:pt>
                <c:pt idx="18">
                  <c:v>626.15666999999996</c:v>
                </c:pt>
                <c:pt idx="19">
                  <c:v>700.18667000000005</c:v>
                </c:pt>
                <c:pt idx="20">
                  <c:v>789.62</c:v>
                </c:pt>
                <c:pt idx="21">
                  <c:v>862.38</c:v>
                </c:pt>
                <c:pt idx="22">
                  <c:v>944.10333000000003</c:v>
                </c:pt>
                <c:pt idx="23">
                  <c:v>1071.06333</c:v>
                </c:pt>
                <c:pt idx="24">
                  <c:v>1432.38</c:v>
                </c:pt>
                <c:pt idx="25">
                  <c:v>1632.38</c:v>
                </c:pt>
                <c:pt idx="26">
                  <c:v>1826.6883300000002</c:v>
                </c:pt>
                <c:pt idx="27">
                  <c:v>1953.7583300000001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Summarize!$B$395:$AC$395</c:f>
              <c:numCache>
                <c:formatCode>0.00</c:formatCode>
                <c:ptCount val="28"/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104</c:v>
                </c:pt>
                <c:pt idx="11">
                  <c:v>128</c:v>
                </c:pt>
                <c:pt idx="12">
                  <c:v>160</c:v>
                </c:pt>
                <c:pt idx="13">
                  <c:v>218</c:v>
                </c:pt>
                <c:pt idx="14">
                  <c:v>278</c:v>
                </c:pt>
                <c:pt idx="15">
                  <c:v>386</c:v>
                </c:pt>
                <c:pt idx="16">
                  <c:v>466</c:v>
                </c:pt>
                <c:pt idx="17">
                  <c:v>546</c:v>
                </c:pt>
                <c:pt idx="18">
                  <c:v>626</c:v>
                </c:pt>
                <c:pt idx="19">
                  <c:v>706</c:v>
                </c:pt>
                <c:pt idx="20">
                  <c:v>788</c:v>
                </c:pt>
                <c:pt idx="21">
                  <c:v>866</c:v>
                </c:pt>
                <c:pt idx="22">
                  <c:v>946</c:v>
                </c:pt>
                <c:pt idx="23">
                  <c:v>1082</c:v>
                </c:pt>
                <c:pt idx="24">
                  <c:v>1435</c:v>
                </c:pt>
                <c:pt idx="25">
                  <c:v>1628</c:v>
                </c:pt>
                <c:pt idx="26">
                  <c:v>1784</c:v>
                </c:pt>
                <c:pt idx="27">
                  <c:v>1880</c:v>
                </c:pt>
              </c:numCache>
            </c:numRef>
          </c:val>
        </c:ser>
        <c:marker val="1"/>
        <c:axId val="105132800"/>
        <c:axId val="105163008"/>
      </c:lineChart>
      <c:catAx>
        <c:axId val="105132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(Week)</a:t>
                </a:r>
              </a:p>
            </c:rich>
          </c:tx>
          <c:layout/>
        </c:title>
        <c:tickLblPos val="nextTo"/>
        <c:crossAx val="105163008"/>
        <c:crosses val="autoZero"/>
        <c:auto val="1"/>
        <c:lblAlgn val="ctr"/>
        <c:lblOffset val="100"/>
      </c:catAx>
      <c:valAx>
        <c:axId val="1051630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</c:title>
        <c:numFmt formatCode="0.00" sourceLinked="1"/>
        <c:tickLblPos val="nextTo"/>
        <c:crossAx val="10513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22412</xdr:rowOff>
    </xdr:from>
    <xdr:to>
      <xdr:col>26</xdr:col>
      <xdr:colOff>590550</xdr:colOff>
      <xdr:row>34</xdr:row>
      <xdr:rowOff>95251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100854</xdr:rowOff>
    </xdr:from>
    <xdr:to>
      <xdr:col>18</xdr:col>
      <xdr:colOff>89647</xdr:colOff>
      <xdr:row>74</xdr:row>
      <xdr:rowOff>78442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20</xdr:col>
      <xdr:colOff>179294</xdr:colOff>
      <xdr:row>120</xdr:row>
      <xdr:rowOff>44824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56029</xdr:rowOff>
    </xdr:from>
    <xdr:to>
      <xdr:col>14</xdr:col>
      <xdr:colOff>11205</xdr:colOff>
      <xdr:row>150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166</xdr:row>
      <xdr:rowOff>123264</xdr:rowOff>
    </xdr:from>
    <xdr:to>
      <xdr:col>17</xdr:col>
      <xdr:colOff>235324</xdr:colOff>
      <xdr:row>197</xdr:row>
      <xdr:rowOff>33617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199</xdr:row>
      <xdr:rowOff>0</xdr:rowOff>
    </xdr:from>
    <xdr:to>
      <xdr:col>14</xdr:col>
      <xdr:colOff>11205</xdr:colOff>
      <xdr:row>228</xdr:row>
      <xdr:rowOff>56028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17</xdr:col>
      <xdr:colOff>235324</xdr:colOff>
      <xdr:row>275</xdr:row>
      <xdr:rowOff>67236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277</xdr:row>
      <xdr:rowOff>0</xdr:rowOff>
    </xdr:from>
    <xdr:to>
      <xdr:col>14</xdr:col>
      <xdr:colOff>11205</xdr:colOff>
      <xdr:row>306</xdr:row>
      <xdr:rowOff>56029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17</xdr:col>
      <xdr:colOff>235324</xdr:colOff>
      <xdr:row>353</xdr:row>
      <xdr:rowOff>67235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14</xdr:col>
      <xdr:colOff>11205</xdr:colOff>
      <xdr:row>383</xdr:row>
      <xdr:rowOff>33617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0.57321</cdr:x>
      <cdr:y>0.24041</cdr:y>
    </cdr:from>
    <cdr:to>
      <cdr:x>0.64118</cdr:x>
      <cdr:y>0.30259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356912" y="1299882"/>
          <a:ext cx="1109382" cy="336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Current Week</a:t>
          </a:r>
        </a:p>
      </cdr:txBody>
    </cdr:sp>
  </cdr:relSizeAnchor>
  <cdr:relSizeAnchor xmlns:cdr="http://schemas.openxmlformats.org/drawingml/2006/chartDrawing">
    <cdr:from>
      <cdr:x>0.9089</cdr:x>
      <cdr:y>0.27979</cdr:y>
    </cdr:from>
    <cdr:to>
      <cdr:x>0.96492</cdr:x>
      <cdr:y>0.44891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836589" y="15127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BAC</a:t>
          </a:r>
        </a:p>
      </cdr:txBody>
    </cdr:sp>
  </cdr:relSizeAnchor>
  <cdr:relSizeAnchor xmlns:cdr="http://schemas.openxmlformats.org/drawingml/2006/chartDrawing">
    <cdr:from>
      <cdr:x>0.92675</cdr:x>
      <cdr:y>0.23627</cdr:y>
    </cdr:from>
    <cdr:to>
      <cdr:x>0.96108</cdr:x>
      <cdr:y>0.29016</cdr:y>
    </cdr:to>
    <cdr:sp macro="" textlink="">
      <cdr:nvSpPr>
        <cdr:cNvPr id="9" name="Straight Arrow Connector 8"/>
        <cdr:cNvSpPr/>
      </cdr:nvSpPr>
      <cdr:spPr>
        <a:xfrm xmlns:a="http://schemas.openxmlformats.org/drawingml/2006/main" flipV="1">
          <a:off x="15127941" y="1277470"/>
          <a:ext cx="560294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gradFill flip="none" rotWithShape="1">
            <a:gsLst>
              <a:gs pos="0">
                <a:srgbClr val="000000"/>
              </a:gs>
              <a:gs pos="20000">
                <a:srgbClr val="000040"/>
              </a:gs>
              <a:gs pos="50000">
                <a:srgbClr val="400040"/>
              </a:gs>
              <a:gs pos="75000">
                <a:srgbClr val="8F0040"/>
              </a:gs>
              <a:gs pos="89999">
                <a:srgbClr val="F27300"/>
              </a:gs>
              <a:gs pos="100000">
                <a:srgbClr val="FFBF00"/>
              </a:gs>
            </a:gsLst>
            <a:lin ang="2700000" scaled="1"/>
            <a:tileRect/>
          </a:gradFill>
          <a:tailEnd type="arrow"/>
        </a:ln>
        <a:effectLst xmlns:a="http://schemas.openxmlformats.org/drawingml/2006/main">
          <a:outerShdw blurRad="50800" dist="50800" dir="5400000" sx="1000" sy="1000" algn="ctr" rotWithShape="0">
            <a:schemeClr val="tx1">
              <a:lumMod val="50000"/>
            </a:scheme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0.90959</cdr:x>
      <cdr:y>0.59482</cdr:y>
    </cdr:from>
    <cdr:to>
      <cdr:x>0.96561</cdr:x>
      <cdr:y>0.76394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4847794" y="3216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IEAC</a:t>
          </a:r>
        </a:p>
      </cdr:txBody>
    </cdr:sp>
  </cdr:relSizeAnchor>
  <cdr:relSizeAnchor xmlns:cdr="http://schemas.openxmlformats.org/drawingml/2006/chartDrawing">
    <cdr:from>
      <cdr:x>0.93018</cdr:x>
      <cdr:y>0.53057</cdr:y>
    </cdr:from>
    <cdr:to>
      <cdr:x>0.96039</cdr:x>
      <cdr:y>0.6114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flipV="1">
          <a:off x="15183971" y="2868705"/>
          <a:ext cx="493057" cy="43702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0.96382</cdr:x>
      <cdr:y>0.2342</cdr:y>
    </cdr:from>
    <cdr:to>
      <cdr:x>0.9851</cdr:x>
      <cdr:y>0.51606</cdr:y>
    </cdr:to>
    <cdr:sp macro="" textlink="">
      <cdr:nvSpPr>
        <cdr:cNvPr id="14" name="Right Brace 13"/>
        <cdr:cNvSpPr/>
      </cdr:nvSpPr>
      <cdr:spPr>
        <a:xfrm xmlns:a="http://schemas.openxmlformats.org/drawingml/2006/main">
          <a:off x="15733059" y="1266264"/>
          <a:ext cx="347382" cy="1524000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chemeClr val="tx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0.97069</cdr:x>
      <cdr:y>0.37513</cdr:y>
    </cdr:from>
    <cdr:to>
      <cdr:x>1</cdr:x>
      <cdr:y>0.54425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5845117" y="2028265"/>
          <a:ext cx="47849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VAC</a:t>
          </a:r>
        </a:p>
      </cdr:txBody>
    </cdr:sp>
  </cdr:relSizeAnchor>
  <cdr:relSizeAnchor xmlns:cdr="http://schemas.openxmlformats.org/drawingml/2006/chartDrawing">
    <cdr:from>
      <cdr:x>0.57184</cdr:x>
      <cdr:y>0.09948</cdr:y>
    </cdr:from>
    <cdr:to>
      <cdr:x>0.57665</cdr:x>
      <cdr:y>0.87254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9334500" y="537882"/>
          <a:ext cx="78441" cy="41797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0.46017</cdr:x>
      <cdr:y>0.07917</cdr:y>
    </cdr:from>
    <cdr:to>
      <cdr:x>0.46031</cdr:x>
      <cdr:y>0.94866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2404033" y="3132079"/>
          <a:ext cx="5300382" cy="1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0.03213</cdr:x>
      <cdr:y>0.51471</cdr:y>
    </cdr:from>
    <cdr:to>
      <cdr:x>0.90652</cdr:x>
      <cdr:y>0.51497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9794" y="3137646"/>
          <a:ext cx="10062882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0.03469</cdr:x>
      <cdr:y>0.08824</cdr:y>
    </cdr:from>
    <cdr:to>
      <cdr:x>0.1551</cdr:x>
      <cdr:y>0.17096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380999" y="537881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sz="1300" b="1"/>
            <a:t>Behind</a:t>
          </a:r>
          <a:r>
            <a:rPr lang="en-US" sz="1300" b="1" baseline="0"/>
            <a:t>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0.76735</cdr:x>
      <cdr:y>0.08824</cdr:y>
    </cdr:from>
    <cdr:to>
      <cdr:x>0.88776</cdr:x>
      <cdr:y>0.17096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8426823" y="53788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Under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0.76939</cdr:x>
      <cdr:y>0.86213</cdr:y>
    </cdr:from>
    <cdr:to>
      <cdr:x>0.8898</cdr:x>
      <cdr:y>0.94485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8449235" y="5255558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Ahead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0.03571</cdr:x>
      <cdr:y>0.86029</cdr:y>
    </cdr:from>
    <cdr:to>
      <cdr:x>0.15612</cdr:x>
      <cdr:y>0.94301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2206" y="5244352"/>
          <a:ext cx="1322295" cy="5042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 b="1" baseline="0"/>
            <a:t>Behind Schedule</a:t>
          </a:r>
        </a:p>
        <a:p xmlns:a="http://schemas.openxmlformats.org/drawingml/2006/main">
          <a:r>
            <a:rPr lang="en-US" sz="1300" b="1" baseline="0"/>
            <a:t>Over Budget</a:t>
          </a:r>
          <a:endParaRPr lang="en-US" sz="1300" b="1"/>
        </a:p>
      </cdr:txBody>
    </cdr:sp>
  </cdr:relSizeAnchor>
  <cdr:relSizeAnchor xmlns:cdr="http://schemas.openxmlformats.org/drawingml/2006/chartDrawing">
    <cdr:from>
      <cdr:x>0.16122</cdr:x>
      <cdr:y>0.74081</cdr:y>
    </cdr:from>
    <cdr:to>
      <cdr:x>0.2102</cdr:x>
      <cdr:y>0.79779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770530" y="4515968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</a:t>
          </a:r>
        </a:p>
      </cdr:txBody>
    </cdr:sp>
  </cdr:relSizeAnchor>
  <cdr:relSizeAnchor xmlns:cdr="http://schemas.openxmlformats.org/drawingml/2006/chartDrawing">
    <cdr:from>
      <cdr:x>0.08878</cdr:x>
      <cdr:y>0.45037</cdr:y>
    </cdr:from>
    <cdr:to>
      <cdr:x>0.11429</cdr:x>
      <cdr:y>0.45063</cdr:y>
    </cdr:to>
    <cdr:sp macro="" textlink="">
      <cdr:nvSpPr>
        <cdr:cNvPr id="16" name="Straight Arrow Connector 15"/>
        <cdr:cNvSpPr/>
      </cdr:nvSpPr>
      <cdr:spPr>
        <a:xfrm xmlns:a="http://schemas.openxmlformats.org/drawingml/2006/main" rot="10800000">
          <a:off x="974912" y="2745440"/>
          <a:ext cx="280148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0.19286</cdr:x>
      <cdr:y>0.76103</cdr:y>
    </cdr:from>
    <cdr:to>
      <cdr:x>0.21531</cdr:x>
      <cdr:y>0.76129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10800000">
          <a:off x="2117913" y="4639235"/>
          <a:ext cx="246530" cy="15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0.0602</cdr:x>
      <cdr:y>0.43015</cdr:y>
    </cdr:from>
    <cdr:to>
      <cdr:x>0.10918</cdr:x>
      <cdr:y>0.48713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661148" y="2622177"/>
          <a:ext cx="537882" cy="347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W4</a:t>
          </a:r>
        </a:p>
      </cdr:txBody>
    </cdr:sp>
  </cdr:relSizeAnchor>
  <cdr:relSizeAnchor xmlns:cdr="http://schemas.openxmlformats.org/drawingml/2006/chartDrawing">
    <cdr:from>
      <cdr:x>0.11122</cdr:x>
      <cdr:y>0.37868</cdr:y>
    </cdr:from>
    <cdr:to>
      <cdr:x>0.13571</cdr:x>
      <cdr:y>0.4136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10800000">
          <a:off x="1221442" y="2308411"/>
          <a:ext cx="268941" cy="2129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0.08673</cdr:x>
      <cdr:y>0.34743</cdr:y>
    </cdr:from>
    <cdr:to>
      <cdr:x>0.17</cdr:x>
      <cdr:y>0.49743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952500" y="2117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W7</a:t>
          </a:r>
        </a:p>
      </cdr:txBody>
    </cdr:sp>
  </cdr:relSizeAnchor>
  <cdr:relSizeAnchor xmlns:cdr="http://schemas.openxmlformats.org/drawingml/2006/chartDrawing">
    <cdr:from>
      <cdr:x>0.2449</cdr:x>
      <cdr:y>0.20037</cdr:y>
    </cdr:from>
    <cdr:to>
      <cdr:x>0.26122</cdr:x>
      <cdr:y>0.2261</cdr:y>
    </cdr:to>
    <cdr:sp macro="" textlink="">
      <cdr:nvSpPr>
        <cdr:cNvPr id="26" name="Straight Arrow Connector 25"/>
        <cdr:cNvSpPr/>
      </cdr:nvSpPr>
      <cdr:spPr>
        <a:xfrm xmlns:a="http://schemas.openxmlformats.org/drawingml/2006/main" rot="10800000">
          <a:off x="2689412" y="1221441"/>
          <a:ext cx="179294" cy="1568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0.21429</cdr:x>
      <cdr:y>0.17096</cdr:y>
    </cdr:from>
    <cdr:to>
      <cdr:x>0.29755</cdr:x>
      <cdr:y>0.32096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353236" y="10421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W10</a:t>
          </a:r>
        </a:p>
      </cdr:txBody>
    </cdr:sp>
  </cdr:relSizeAnchor>
  <cdr:relSizeAnchor xmlns:cdr="http://schemas.openxmlformats.org/drawingml/2006/chartDrawing">
    <cdr:from>
      <cdr:x>0.18469</cdr:x>
      <cdr:y>0.30331</cdr:y>
    </cdr:from>
    <cdr:to>
      <cdr:x>0.21531</cdr:x>
      <cdr:y>0.3364</cdr:y>
    </cdr:to>
    <cdr:sp macro="" textlink="">
      <cdr:nvSpPr>
        <cdr:cNvPr id="29" name="Straight Arrow Connector 28"/>
        <cdr:cNvSpPr/>
      </cdr:nvSpPr>
      <cdr:spPr>
        <a:xfrm xmlns:a="http://schemas.openxmlformats.org/drawingml/2006/main" rot="10800000" flipV="1">
          <a:off x="2028265" y="1848970"/>
          <a:ext cx="336176" cy="2017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0.1551</cdr:x>
      <cdr:y>0.32721</cdr:y>
    </cdr:from>
    <cdr:to>
      <cdr:x>0.23837</cdr:x>
      <cdr:y>0.47721</cdr:y>
    </cdr:to>
    <cdr:sp macro="" textlink="">
      <cdr:nvSpPr>
        <cdr:cNvPr id="30" name="TextBox 29"/>
        <cdr:cNvSpPr txBox="1"/>
      </cdr:nvSpPr>
      <cdr:spPr>
        <a:xfrm xmlns:a="http://schemas.openxmlformats.org/drawingml/2006/main">
          <a:off x="1703294" y="19946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W13</a:t>
          </a:r>
        </a:p>
      </cdr:txBody>
    </cdr:sp>
  </cdr:relSizeAnchor>
  <cdr:relSizeAnchor xmlns:cdr="http://schemas.openxmlformats.org/drawingml/2006/chartDrawing">
    <cdr:from>
      <cdr:x>0.3</cdr:x>
      <cdr:y>0.31434</cdr:y>
    </cdr:from>
    <cdr:to>
      <cdr:x>0.31429</cdr:x>
      <cdr:y>0.34926</cdr:y>
    </cdr:to>
    <cdr:sp macro="" textlink="">
      <cdr:nvSpPr>
        <cdr:cNvPr id="32" name="Straight Arrow Connector 31"/>
        <cdr:cNvSpPr/>
      </cdr:nvSpPr>
      <cdr:spPr>
        <a:xfrm xmlns:a="http://schemas.openxmlformats.org/drawingml/2006/main" rot="5400000" flipH="1" flipV="1">
          <a:off x="3294528" y="1916205"/>
          <a:ext cx="156884" cy="2129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0.30918</cdr:x>
      <cdr:y>0.28493</cdr:y>
    </cdr:from>
    <cdr:to>
      <cdr:x>0.39245</cdr:x>
      <cdr:y>0.43493</cdr:y>
    </cdr:to>
    <cdr:sp macro="" textlink="">
      <cdr:nvSpPr>
        <cdr:cNvPr id="33" name="TextBox 32"/>
        <cdr:cNvSpPr txBox="1"/>
      </cdr:nvSpPr>
      <cdr:spPr>
        <a:xfrm xmlns:a="http://schemas.openxmlformats.org/drawingml/2006/main">
          <a:off x="3395382" y="17369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W16</a:t>
          </a:r>
        </a:p>
      </cdr:txBody>
    </cdr:sp>
  </cdr:relSizeAnchor>
  <cdr:relSizeAnchor xmlns:cdr="http://schemas.openxmlformats.org/drawingml/2006/chartDrawing">
    <cdr:from>
      <cdr:x>0.25612</cdr:x>
      <cdr:y>0.375</cdr:y>
    </cdr:from>
    <cdr:to>
      <cdr:x>0.35102</cdr:x>
      <cdr:y>0.38971</cdr:y>
    </cdr:to>
    <cdr:sp macro="" textlink="">
      <cdr:nvSpPr>
        <cdr:cNvPr id="35" name="Straight Arrow Connector 34"/>
        <cdr:cNvSpPr/>
      </cdr:nvSpPr>
      <cdr:spPr>
        <a:xfrm xmlns:a="http://schemas.openxmlformats.org/drawingml/2006/main" flipV="1">
          <a:off x="2812676" y="2285999"/>
          <a:ext cx="1042148" cy="896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0.34592</cdr:x>
      <cdr:y>0.3364</cdr:y>
    </cdr:from>
    <cdr:to>
      <cdr:x>0.42918</cdr:x>
      <cdr:y>0.4864</cdr:y>
    </cdr:to>
    <cdr:sp macro="" textlink="">
      <cdr:nvSpPr>
        <cdr:cNvPr id="36" name="TextBox 35"/>
        <cdr:cNvSpPr txBox="1"/>
      </cdr:nvSpPr>
      <cdr:spPr>
        <a:xfrm xmlns:a="http://schemas.openxmlformats.org/drawingml/2006/main">
          <a:off x="3798794" y="2050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W19</a:t>
          </a:r>
        </a:p>
      </cdr:txBody>
    </cdr:sp>
  </cdr:relSizeAnchor>
  <cdr:relSizeAnchor xmlns:cdr="http://schemas.openxmlformats.org/drawingml/2006/chartDrawing">
    <cdr:from>
      <cdr:x>0.25306</cdr:x>
      <cdr:y>0.41544</cdr:y>
    </cdr:from>
    <cdr:to>
      <cdr:x>0.25408</cdr:x>
      <cdr:y>0.45956</cdr:y>
    </cdr:to>
    <cdr:sp macro="" textlink="">
      <cdr:nvSpPr>
        <cdr:cNvPr id="38" name="Straight Arrow Connector 37"/>
        <cdr:cNvSpPr/>
      </cdr:nvSpPr>
      <cdr:spPr>
        <a:xfrm xmlns:a="http://schemas.openxmlformats.org/drawingml/2006/main" rot="16200000" flipH="1">
          <a:off x="2779059" y="2532528"/>
          <a:ext cx="11207" cy="26894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0.23878</cdr:x>
      <cdr:y>0.46691</cdr:y>
    </cdr:from>
    <cdr:to>
      <cdr:x>0.32204</cdr:x>
      <cdr:y>0.61691</cdr:y>
    </cdr:to>
    <cdr:sp macro="" textlink="">
      <cdr:nvSpPr>
        <cdr:cNvPr id="39" name="TextBox 38"/>
        <cdr:cNvSpPr txBox="1"/>
      </cdr:nvSpPr>
      <cdr:spPr>
        <a:xfrm xmlns:a="http://schemas.openxmlformats.org/drawingml/2006/main">
          <a:off x="2622176" y="28462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W22</a:t>
          </a:r>
        </a:p>
      </cdr:txBody>
    </cdr:sp>
  </cdr:relSizeAnchor>
  <cdr:relSizeAnchor xmlns:cdr="http://schemas.openxmlformats.org/drawingml/2006/chartDrawing">
    <cdr:from>
      <cdr:x>0.3602</cdr:x>
      <cdr:y>0.43934</cdr:y>
    </cdr:from>
    <cdr:to>
      <cdr:x>0.36939</cdr:x>
      <cdr:y>0.47243</cdr:y>
    </cdr:to>
    <cdr:sp macro="" textlink="">
      <cdr:nvSpPr>
        <cdr:cNvPr id="41" name="Straight Arrow Connector 40"/>
        <cdr:cNvSpPr/>
      </cdr:nvSpPr>
      <cdr:spPr>
        <a:xfrm xmlns:a="http://schemas.openxmlformats.org/drawingml/2006/main" rot="5400000">
          <a:off x="3955676" y="2678205"/>
          <a:ext cx="100854" cy="20170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0.33265</cdr:x>
      <cdr:y>0.47426</cdr:y>
    </cdr:from>
    <cdr:to>
      <cdr:x>0.41592</cdr:x>
      <cdr:y>0.62426</cdr:y>
    </cdr:to>
    <cdr:sp macro="" textlink="">
      <cdr:nvSpPr>
        <cdr:cNvPr id="42" name="TextBox 41"/>
        <cdr:cNvSpPr txBox="1"/>
      </cdr:nvSpPr>
      <cdr:spPr>
        <a:xfrm xmlns:a="http://schemas.openxmlformats.org/drawingml/2006/main">
          <a:off x="3653118" y="28911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W25</a:t>
          </a:r>
        </a:p>
      </cdr:txBody>
    </cdr:sp>
  </cdr:relSizeAnchor>
  <cdr:relSizeAnchor xmlns:cdr="http://schemas.openxmlformats.org/drawingml/2006/chartDrawing">
    <cdr:from>
      <cdr:x>0.31429</cdr:x>
      <cdr:y>0.41544</cdr:y>
    </cdr:from>
    <cdr:to>
      <cdr:x>0.32347</cdr:x>
      <cdr:y>0.43015</cdr:y>
    </cdr:to>
    <cdr:sp macro="" textlink="">
      <cdr:nvSpPr>
        <cdr:cNvPr id="44" name="Oval 43"/>
        <cdr:cNvSpPr/>
      </cdr:nvSpPr>
      <cdr:spPr>
        <a:xfrm xmlns:a="http://schemas.openxmlformats.org/drawingml/2006/main">
          <a:off x="3451412" y="2532529"/>
          <a:ext cx="100853" cy="8964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0.32041</cdr:x>
      <cdr:y>0.36765</cdr:y>
    </cdr:from>
    <cdr:to>
      <cdr:x>0.50408</cdr:x>
      <cdr:y>0.42096</cdr:y>
    </cdr:to>
    <cdr:sp macro="" textlink="">
      <cdr:nvSpPr>
        <cdr:cNvPr id="47" name="Straight Arrow Connector 46"/>
        <cdr:cNvSpPr/>
      </cdr:nvSpPr>
      <cdr:spPr>
        <a:xfrm xmlns:a="http://schemas.openxmlformats.org/drawingml/2006/main" flipV="1">
          <a:off x="3518647" y="2241176"/>
          <a:ext cx="2017059" cy="324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</cdr:x>
      <cdr:y>0.33456</cdr:y>
    </cdr:from>
    <cdr:to>
      <cdr:x>0.58327</cdr:x>
      <cdr:y>0.48456</cdr:y>
    </cdr:to>
    <cdr:sp macro="" textlink="">
      <cdr:nvSpPr>
        <cdr:cNvPr id="48" name="TextBox 47"/>
        <cdr:cNvSpPr txBox="1"/>
      </cdr:nvSpPr>
      <cdr:spPr>
        <a:xfrm xmlns:a="http://schemas.openxmlformats.org/drawingml/2006/main">
          <a:off x="5490882" y="20394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11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12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13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14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15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6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0.4531</cdr:x>
      <cdr:y>0.39903</cdr:y>
    </cdr:from>
    <cdr:to>
      <cdr:x>0.53236</cdr:x>
      <cdr:y>0.46229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flipV="1">
          <a:off x="3843618" y="1837765"/>
          <a:ext cx="672353" cy="2913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0.53501</cdr:x>
      <cdr:y>0.35036</cdr:y>
    </cdr:from>
    <cdr:to>
      <cdr:x>0.6428</cdr:x>
      <cdr:y>0.54891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538382" y="16136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0.04418</cdr:x>
      <cdr:y>0.11436</cdr:y>
    </cdr:from>
    <cdr:to>
      <cdr:x>0.19009</cdr:x>
      <cdr:y>0.21168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9793" y="526676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0.05945</cdr:x>
      <cdr:y>0.45499</cdr:y>
    </cdr:from>
    <cdr:to>
      <cdr:x>0.06077</cdr:x>
      <cdr:y>0.52068</cdr:y>
    </cdr:to>
    <cdr:sp macro="" textlink="">
      <cdr:nvSpPr>
        <cdr:cNvPr id="12" name="Straight Arrow Connector 11"/>
        <cdr:cNvSpPr/>
      </cdr:nvSpPr>
      <cdr:spPr>
        <a:xfrm xmlns:a="http://schemas.openxmlformats.org/drawingml/2006/main" rot="5400000" flipH="1" flipV="1">
          <a:off x="504265" y="2095500"/>
          <a:ext cx="11207" cy="302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0.04359</cdr:x>
      <cdr:y>0.40633</cdr:y>
    </cdr:from>
    <cdr:to>
      <cdr:x>0.15139</cdr:x>
      <cdr:y>0.60487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69793" y="18713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W3</a:t>
          </a:r>
        </a:p>
      </cdr:txBody>
    </cdr:sp>
  </cdr:relSizeAnchor>
  <cdr:relSizeAnchor xmlns:cdr="http://schemas.openxmlformats.org/drawingml/2006/chartDrawing">
    <cdr:from>
      <cdr:x>0.30515</cdr:x>
      <cdr:y>0.54988</cdr:y>
    </cdr:from>
    <cdr:to>
      <cdr:x>0.30647</cdr:x>
      <cdr:y>0.6399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16200000" flipH="1">
          <a:off x="2588558" y="2532530"/>
          <a:ext cx="11207" cy="41461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W6</a:t>
          </a:r>
        </a:p>
      </cdr:txBody>
    </cdr:sp>
  </cdr:relSizeAnchor>
  <cdr:relSizeAnchor xmlns:cdr="http://schemas.openxmlformats.org/drawingml/2006/chartDrawing">
    <cdr:from>
      <cdr:x>0.34875</cdr:x>
      <cdr:y>0.27007</cdr:y>
    </cdr:from>
    <cdr:to>
      <cdr:x>0.35139</cdr:x>
      <cdr:y>0.41849</cdr:y>
    </cdr:to>
    <cdr:sp macro="" textlink="">
      <cdr:nvSpPr>
        <cdr:cNvPr id="18" name="Straight Arrow Connector 17"/>
        <cdr:cNvSpPr/>
      </cdr:nvSpPr>
      <cdr:spPr>
        <a:xfrm xmlns:a="http://schemas.openxmlformats.org/drawingml/2006/main" rot="5400000" flipH="1" flipV="1">
          <a:off x="2958353" y="1243853"/>
          <a:ext cx="22413" cy="6835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0.33157</cdr:x>
      <cdr:y>0.21411</cdr:y>
    </cdr:from>
    <cdr:to>
      <cdr:x>0.43937</cdr:x>
      <cdr:y>0.41265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812677" y="9861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W9</a:t>
          </a:r>
        </a:p>
      </cdr:txBody>
    </cdr:sp>
  </cdr:relSizeAnchor>
  <cdr:relSizeAnchor xmlns:cdr="http://schemas.openxmlformats.org/drawingml/2006/chartDrawing">
    <cdr:from>
      <cdr:x>0.43329</cdr:x>
      <cdr:y>0.39903</cdr:y>
    </cdr:from>
    <cdr:to>
      <cdr:x>0.46235</cdr:x>
      <cdr:y>0.45255</cdr:y>
    </cdr:to>
    <cdr:sp macro="" textlink="">
      <cdr:nvSpPr>
        <cdr:cNvPr id="21" name="Straight Arrow Connector 20"/>
        <cdr:cNvSpPr/>
      </cdr:nvSpPr>
      <cdr:spPr>
        <a:xfrm xmlns:a="http://schemas.openxmlformats.org/drawingml/2006/main" rot="5400000" flipH="1" flipV="1">
          <a:off x="3675529" y="1837765"/>
          <a:ext cx="246531" cy="2465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0.4531</cdr:x>
      <cdr:y>0.3455</cdr:y>
    </cdr:from>
    <cdr:to>
      <cdr:x>0.5609</cdr:x>
      <cdr:y>0.54404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3843617" y="159123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W12</a:t>
          </a:r>
        </a:p>
      </cdr:txBody>
    </cdr:sp>
  </cdr:relSizeAnchor>
  <cdr:relSizeAnchor xmlns:cdr="http://schemas.openxmlformats.org/drawingml/2006/chartDrawing">
    <cdr:from>
      <cdr:x>0.45178</cdr:x>
      <cdr:y>0.46229</cdr:y>
    </cdr:from>
    <cdr:to>
      <cdr:x>0.5284</cdr:x>
      <cdr:y>0.47445</cdr:y>
    </cdr:to>
    <cdr:sp macro="" textlink="">
      <cdr:nvSpPr>
        <cdr:cNvPr id="24" name="Straight Arrow Connector 23"/>
        <cdr:cNvSpPr/>
      </cdr:nvSpPr>
      <cdr:spPr>
        <a:xfrm xmlns:a="http://schemas.openxmlformats.org/drawingml/2006/main" flipV="1">
          <a:off x="3832412" y="2129118"/>
          <a:ext cx="649941" cy="5603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0.52048</cdr:x>
      <cdr:y>0.43309</cdr:y>
    </cdr:from>
    <cdr:to>
      <cdr:x>0.62827</cdr:x>
      <cdr:y>0.63163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4415117" y="199464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W16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0.45046</cdr:x>
      <cdr:y>0.37226</cdr:y>
    </cdr:from>
    <cdr:to>
      <cdr:x>0.50727</cdr:x>
      <cdr:y>0.44769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3821206" y="1714500"/>
          <a:ext cx="481853" cy="34738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W24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0.44837</cdr:x>
      <cdr:y>0.11696</cdr:y>
    </cdr:from>
    <cdr:to>
      <cdr:x>0.44856</cdr:x>
      <cdr:y>0.93205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>
          <a:off x="3753177" y="538677"/>
          <a:ext cx="1589" cy="375397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0.04685</cdr:x>
      <cdr:y>0.51825</cdr:y>
    </cdr:from>
    <cdr:to>
      <cdr:x>0.8581</cdr:x>
      <cdr:y>0.51859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92206" y="2386853"/>
          <a:ext cx="6790765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0.71754</cdr:x>
      <cdr:y>0.82725</cdr:y>
    </cdr:from>
    <cdr:to>
      <cdr:x>0.85408</cdr:x>
      <cdr:y>0.92457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006353" y="3810000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0.72021</cdr:x>
      <cdr:y>0.11679</cdr:y>
    </cdr:from>
    <cdr:to>
      <cdr:x>0.85676</cdr:x>
      <cdr:y>0.21411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028764" y="537882"/>
          <a:ext cx="1143000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Ahead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0.04682</cdr:x>
      <cdr:y>0</cdr:y>
    </cdr:from>
    <cdr:to>
      <cdr:x>0.19273</cdr:x>
      <cdr:y>0.09732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97183" y="0"/>
          <a:ext cx="1237733" cy="44821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Under Budget</a:t>
          </a:r>
        </a:p>
      </cdr:txBody>
    </cdr:sp>
  </cdr:relSizeAnchor>
  <cdr:relSizeAnchor xmlns:cdr="http://schemas.openxmlformats.org/drawingml/2006/chartDrawing">
    <cdr:from>
      <cdr:x>0.04284</cdr:x>
      <cdr:y>0.83212</cdr:y>
    </cdr:from>
    <cdr:to>
      <cdr:x>0.18876</cdr:x>
      <cdr:y>0.92944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358589" y="3832412"/>
          <a:ext cx="1221441" cy="44823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/>
            <a:t>Behind Schedule</a:t>
          </a:r>
        </a:p>
        <a:p xmlns:a="http://schemas.openxmlformats.org/drawingml/2006/main">
          <a:r>
            <a:rPr lang="en-US" b="1"/>
            <a:t>Over Budget</a:t>
          </a:r>
        </a:p>
      </cdr:txBody>
    </cdr:sp>
  </cdr:relSizeAnchor>
  <cdr:relSizeAnchor xmlns:cdr="http://schemas.openxmlformats.org/drawingml/2006/chartDrawing">
    <cdr:from>
      <cdr:x>0.28798</cdr:x>
      <cdr:y>0.64477</cdr:y>
    </cdr:from>
    <cdr:to>
      <cdr:x>0.39577</cdr:x>
      <cdr:y>0.84331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2442882" y="296955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0.31308</cdr:x>
      <cdr:y>0.37226</cdr:y>
    </cdr:from>
    <cdr:to>
      <cdr:x>0.50727</cdr:x>
      <cdr:y>0.5038</cdr:y>
    </cdr:to>
    <cdr:sp macro="" textlink="">
      <cdr:nvSpPr>
        <cdr:cNvPr id="23" name="Straight Arrow Connector 22"/>
        <cdr:cNvSpPr/>
      </cdr:nvSpPr>
      <cdr:spPr>
        <a:xfrm xmlns:a="http://schemas.openxmlformats.org/drawingml/2006/main" flipV="1">
          <a:off x="2655794" y="1647742"/>
          <a:ext cx="1647302" cy="5822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0.50066</cdr:x>
      <cdr:y>0.33333</cdr:y>
    </cdr:from>
    <cdr:to>
      <cdr:x>0.60845</cdr:x>
      <cdr:y>0.53187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4247029" y="15352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500" b="1"/>
            <a:t>W28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10" sqref="B10"/>
    </sheetView>
  </sheetViews>
  <sheetFormatPr defaultRowHeight="12.75"/>
  <cols>
    <col min="1" max="1" width="45.42578125" bestFit="1" customWidth="1"/>
    <col min="2" max="2" width="11.42578125" bestFit="1" customWidth="1"/>
    <col min="3" max="3" width="11.28515625" customWidth="1"/>
    <col min="4" max="4" width="9.85546875" bestFit="1" customWidth="1"/>
  </cols>
  <sheetData>
    <row r="1" spans="1:7">
      <c r="A1" s="1" t="s">
        <v>63</v>
      </c>
    </row>
    <row r="2" spans="1:7" s="2" customFormat="1">
      <c r="B2" s="2" t="s">
        <v>1</v>
      </c>
      <c r="C2" s="2" t="s">
        <v>2</v>
      </c>
      <c r="D2" s="2" t="s">
        <v>3</v>
      </c>
    </row>
    <row r="3" spans="1:7">
      <c r="A3" s="1" t="s">
        <v>64</v>
      </c>
      <c r="B3" s="4">
        <v>7443.2701882295651</v>
      </c>
      <c r="C3" s="4">
        <v>6840.6201882295636</v>
      </c>
      <c r="D3" s="4">
        <v>6420</v>
      </c>
      <c r="E3" s="5"/>
      <c r="F3" s="5"/>
      <c r="G3" s="5"/>
    </row>
    <row r="4" spans="1:7">
      <c r="A4" s="1" t="s">
        <v>6</v>
      </c>
      <c r="B4" s="4">
        <v>1120</v>
      </c>
      <c r="C4" s="4">
        <v>1120</v>
      </c>
      <c r="D4" s="4">
        <v>1084</v>
      </c>
      <c r="E4" s="5"/>
      <c r="F4" s="5"/>
      <c r="G4" s="5"/>
    </row>
    <row r="5" spans="1:7">
      <c r="A5" s="1" t="s">
        <v>4</v>
      </c>
      <c r="B5" s="4">
        <v>1332</v>
      </c>
      <c r="C5" s="4">
        <v>1332</v>
      </c>
      <c r="D5" s="4">
        <v>1292</v>
      </c>
      <c r="E5" s="5"/>
      <c r="F5" s="5"/>
      <c r="G5" s="5"/>
    </row>
    <row r="6" spans="1:7">
      <c r="A6" s="1" t="s">
        <v>5</v>
      </c>
      <c r="B6" s="4">
        <v>2434.8618548962299</v>
      </c>
      <c r="C6" s="4">
        <v>2434.8618548962299</v>
      </c>
      <c r="D6" s="4">
        <v>2164</v>
      </c>
      <c r="E6" s="5"/>
      <c r="F6" s="5"/>
      <c r="G6" s="5"/>
    </row>
    <row r="7" spans="1:7">
      <c r="A7" s="1" t="s">
        <v>7</v>
      </c>
      <c r="B7" s="4">
        <v>2556.4083333333338</v>
      </c>
      <c r="C7" s="4">
        <v>1953.7583333333334</v>
      </c>
      <c r="D7" s="4">
        <v>1880</v>
      </c>
      <c r="E7" s="5"/>
      <c r="F7" s="5"/>
      <c r="G7" s="5"/>
    </row>
    <row r="8" spans="1:7">
      <c r="A8" s="1" t="s">
        <v>8</v>
      </c>
      <c r="B8" s="4">
        <v>0</v>
      </c>
      <c r="C8" s="4">
        <v>0</v>
      </c>
      <c r="D8" s="4">
        <v>0</v>
      </c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4" spans="1:7">
      <c r="B14" s="12"/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6"/>
  <sheetViews>
    <sheetView topLeftCell="AE1" workbookViewId="0">
      <selection activeCell="T2" sqref="T2:AU6"/>
    </sheetView>
  </sheetViews>
  <sheetFormatPr defaultRowHeight="12.75"/>
  <cols>
    <col min="1" max="1" width="7.42578125" style="8" bestFit="1" customWidth="1"/>
    <col min="2" max="3" width="8.7109375" bestFit="1" customWidth="1"/>
    <col min="4" max="6" width="9.7109375" bestFit="1" customWidth="1"/>
    <col min="7" max="7" width="8.7109375" bestFit="1" customWidth="1"/>
    <col min="8" max="10" width="9.7109375" bestFit="1" customWidth="1"/>
    <col min="11" max="11" width="8.7109375" bestFit="1" customWidth="1"/>
    <col min="12" max="14" width="9.7109375" bestFit="1" customWidth="1"/>
    <col min="15" max="16" width="8.7109375" bestFit="1" customWidth="1"/>
    <col min="17" max="19" width="9.7109375" bestFit="1" customWidth="1"/>
    <col min="20" max="20" width="8.7109375" bestFit="1" customWidth="1"/>
    <col min="21" max="23" width="9.7109375" bestFit="1" customWidth="1"/>
    <col min="25" max="27" width="9.7109375" bestFit="1" customWidth="1"/>
    <col min="30" max="32" width="9.7109375" bestFit="1" customWidth="1"/>
    <col min="34" max="36" width="9.7109375" bestFit="1" customWidth="1"/>
    <col min="38" max="42" width="9.7109375" bestFit="1" customWidth="1"/>
    <col min="43" max="45" width="10.7109375" bestFit="1" customWidth="1"/>
    <col min="46" max="46" width="9.7109375" bestFit="1" customWidth="1"/>
    <col min="47" max="47" width="10.7109375" bestFit="1" customWidth="1"/>
  </cols>
  <sheetData>
    <row r="1" spans="1:47">
      <c r="A1" s="1" t="s">
        <v>9</v>
      </c>
    </row>
    <row r="2" spans="1:47" s="6" customFormat="1">
      <c r="A2" s="6" t="s">
        <v>61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  <c r="AM2" s="7" t="s">
        <v>50</v>
      </c>
      <c r="AN2" s="7" t="s">
        <v>51</v>
      </c>
      <c r="AO2" s="7" t="s">
        <v>52</v>
      </c>
      <c r="AP2" s="7" t="s">
        <v>53</v>
      </c>
      <c r="AQ2" s="7" t="s">
        <v>54</v>
      </c>
      <c r="AR2" s="7" t="s">
        <v>55</v>
      </c>
      <c r="AS2" s="7" t="s">
        <v>56</v>
      </c>
      <c r="AT2" s="7" t="s">
        <v>57</v>
      </c>
      <c r="AU2" s="7" t="s">
        <v>58</v>
      </c>
    </row>
    <row r="3" spans="1:47">
      <c r="A3" s="1" t="s">
        <v>62</v>
      </c>
    </row>
    <row r="4" spans="1:47" s="3" customFormat="1">
      <c r="A4" s="11" t="s">
        <v>1</v>
      </c>
      <c r="B4" s="3">
        <v>364</v>
      </c>
      <c r="C4" s="3">
        <v>596</v>
      </c>
      <c r="D4" s="3">
        <v>620</v>
      </c>
      <c r="E4" s="3">
        <v>640</v>
      </c>
      <c r="F4" s="3">
        <v>660</v>
      </c>
      <c r="G4" s="3">
        <v>680</v>
      </c>
      <c r="H4" s="3">
        <v>700</v>
      </c>
      <c r="I4" s="3">
        <v>720</v>
      </c>
      <c r="J4" s="3">
        <v>740</v>
      </c>
      <c r="K4" s="3">
        <v>760</v>
      </c>
      <c r="L4" s="3">
        <v>780</v>
      </c>
      <c r="M4" s="3">
        <v>800</v>
      </c>
      <c r="N4" s="3">
        <v>820</v>
      </c>
      <c r="O4" s="3">
        <v>840</v>
      </c>
      <c r="P4" s="3">
        <v>860</v>
      </c>
      <c r="Q4" s="3">
        <v>880</v>
      </c>
      <c r="R4" s="3">
        <v>900</v>
      </c>
      <c r="S4" s="3">
        <v>920</v>
      </c>
      <c r="T4" s="3">
        <v>940</v>
      </c>
      <c r="U4" s="3">
        <v>960</v>
      </c>
      <c r="V4" s="3">
        <v>980</v>
      </c>
      <c r="W4" s="3">
        <v>1000</v>
      </c>
      <c r="X4" s="3">
        <v>1020</v>
      </c>
      <c r="Y4" s="3">
        <v>1040</v>
      </c>
      <c r="Z4" s="3">
        <v>1060</v>
      </c>
      <c r="AA4" s="3">
        <v>1080</v>
      </c>
      <c r="AB4" s="3">
        <v>1100</v>
      </c>
      <c r="AC4" s="3">
        <v>1120</v>
      </c>
      <c r="AD4" s="3">
        <v>1140</v>
      </c>
      <c r="AE4" s="3">
        <v>1160</v>
      </c>
      <c r="AF4" s="3">
        <v>1180</v>
      </c>
      <c r="AG4" s="3">
        <v>1200</v>
      </c>
      <c r="AH4" s="3">
        <v>1220</v>
      </c>
      <c r="AI4" s="3">
        <v>1240</v>
      </c>
      <c r="AJ4" s="3">
        <v>1260</v>
      </c>
      <c r="AK4" s="3">
        <v>1280</v>
      </c>
      <c r="AL4" s="3">
        <v>1300</v>
      </c>
      <c r="AM4" s="3">
        <v>1320</v>
      </c>
      <c r="AN4" s="3">
        <v>1340</v>
      </c>
      <c r="AO4" s="3">
        <v>1360</v>
      </c>
      <c r="AP4" s="3">
        <v>1380</v>
      </c>
      <c r="AQ4" s="3">
        <v>1400</v>
      </c>
      <c r="AR4" s="3">
        <v>1420</v>
      </c>
      <c r="AS4" s="3">
        <v>1440</v>
      </c>
      <c r="AT4" s="3">
        <v>1460</v>
      </c>
      <c r="AU4" s="3">
        <v>1480</v>
      </c>
    </row>
    <row r="5" spans="1:47" s="3" customFormat="1">
      <c r="A5" s="11" t="s">
        <v>2</v>
      </c>
      <c r="B5" s="3">
        <v>311.98</v>
      </c>
      <c r="C5" s="3">
        <v>596</v>
      </c>
      <c r="D5" s="3">
        <v>620</v>
      </c>
      <c r="E5" s="3">
        <v>640</v>
      </c>
      <c r="F5" s="3">
        <v>660</v>
      </c>
      <c r="G5" s="3">
        <v>680</v>
      </c>
      <c r="H5" s="3">
        <v>700</v>
      </c>
      <c r="I5" s="3">
        <v>720</v>
      </c>
      <c r="J5" s="3">
        <v>740</v>
      </c>
      <c r="K5" s="3">
        <v>760</v>
      </c>
      <c r="L5" s="3">
        <v>780</v>
      </c>
      <c r="M5" s="3">
        <v>800</v>
      </c>
      <c r="N5" s="3">
        <v>820</v>
      </c>
      <c r="O5" s="3">
        <v>840</v>
      </c>
      <c r="P5" s="3">
        <v>860</v>
      </c>
      <c r="Q5" s="3">
        <v>880</v>
      </c>
      <c r="R5" s="3">
        <v>900</v>
      </c>
      <c r="S5" s="3">
        <v>920</v>
      </c>
      <c r="T5" s="3">
        <v>940</v>
      </c>
      <c r="U5" s="3">
        <v>960</v>
      </c>
      <c r="V5" s="3">
        <v>980</v>
      </c>
      <c r="W5" s="3">
        <v>1000</v>
      </c>
      <c r="X5" s="3">
        <v>1020</v>
      </c>
      <c r="Y5" s="3">
        <v>1040</v>
      </c>
      <c r="Z5" s="3">
        <v>1060</v>
      </c>
      <c r="AA5" s="3">
        <v>1080</v>
      </c>
      <c r="AB5" s="3">
        <v>1100</v>
      </c>
      <c r="AC5" s="3">
        <v>1120</v>
      </c>
    </row>
    <row r="6" spans="1:47" s="3" customFormat="1">
      <c r="A6" s="11" t="s">
        <v>3</v>
      </c>
      <c r="B6" s="3">
        <v>364</v>
      </c>
      <c r="C6" s="3">
        <v>564</v>
      </c>
      <c r="D6" s="3">
        <v>588</v>
      </c>
      <c r="E6" s="3">
        <v>608</v>
      </c>
      <c r="F6" s="3">
        <v>628</v>
      </c>
      <c r="G6" s="3">
        <v>648</v>
      </c>
      <c r="H6" s="3">
        <v>668</v>
      </c>
      <c r="I6" s="3">
        <v>688</v>
      </c>
      <c r="J6" s="3">
        <v>708</v>
      </c>
      <c r="K6" s="3">
        <v>728</v>
      </c>
      <c r="L6" s="3">
        <v>748</v>
      </c>
      <c r="M6" s="3">
        <v>768</v>
      </c>
      <c r="N6" s="3">
        <v>788</v>
      </c>
      <c r="O6" s="3">
        <v>808</v>
      </c>
      <c r="P6" s="3">
        <v>828</v>
      </c>
      <c r="Q6" s="3">
        <v>848</v>
      </c>
      <c r="R6" s="3">
        <v>868</v>
      </c>
      <c r="S6" s="3">
        <v>888</v>
      </c>
      <c r="T6" s="3">
        <v>904</v>
      </c>
      <c r="U6" s="3">
        <v>924</v>
      </c>
      <c r="V6" s="3">
        <v>944</v>
      </c>
      <c r="W6" s="3">
        <v>964</v>
      </c>
      <c r="X6" s="3">
        <v>984</v>
      </c>
      <c r="Y6" s="3">
        <v>1004</v>
      </c>
      <c r="Z6" s="3">
        <v>1024</v>
      </c>
      <c r="AA6" s="3">
        <v>1044</v>
      </c>
      <c r="AB6" s="3">
        <v>1064</v>
      </c>
      <c r="AC6" s="3">
        <v>1084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sqref="A1:O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5" width="9.7109375" bestFit="1" customWidth="1"/>
  </cols>
  <sheetData>
    <row r="1" spans="1:15">
      <c r="A1" s="1" t="s">
        <v>10</v>
      </c>
    </row>
    <row r="2" spans="1:15" s="9" customFormat="1">
      <c r="A2" s="9" t="s">
        <v>61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10" t="s">
        <v>25</v>
      </c>
      <c r="M2" s="10" t="s">
        <v>26</v>
      </c>
      <c r="N2" s="10" t="s">
        <v>27</v>
      </c>
      <c r="O2" s="10" t="s">
        <v>28</v>
      </c>
    </row>
    <row r="3" spans="1:15">
      <c r="A3" s="1" t="s">
        <v>62</v>
      </c>
    </row>
    <row r="4" spans="1:15" s="3" customFormat="1">
      <c r="A4" s="11" t="s">
        <v>1</v>
      </c>
      <c r="B4" s="3">
        <v>136</v>
      </c>
      <c r="C4" s="3">
        <v>216</v>
      </c>
      <c r="D4" s="3">
        <v>344</v>
      </c>
      <c r="E4" s="3">
        <v>488</v>
      </c>
      <c r="F4" s="3">
        <v>664</v>
      </c>
      <c r="G4" s="3">
        <v>784</v>
      </c>
      <c r="H4" s="3">
        <v>868</v>
      </c>
      <c r="I4" s="3">
        <v>972</v>
      </c>
      <c r="J4" s="3">
        <v>1092</v>
      </c>
      <c r="K4" s="3">
        <v>1140</v>
      </c>
      <c r="L4" s="3">
        <v>1180</v>
      </c>
      <c r="M4" s="3">
        <v>1316</v>
      </c>
      <c r="N4" s="3">
        <v>1332</v>
      </c>
      <c r="O4" s="3">
        <v>1332</v>
      </c>
    </row>
    <row r="5" spans="1:15" s="3" customFormat="1">
      <c r="A5" s="11" t="s">
        <v>2</v>
      </c>
      <c r="B5" s="3">
        <v>104</v>
      </c>
      <c r="C5" s="3">
        <v>184</v>
      </c>
      <c r="D5" s="3">
        <v>312</v>
      </c>
      <c r="E5" s="3">
        <v>444.28</v>
      </c>
      <c r="F5" s="3">
        <v>568.76165999999989</v>
      </c>
      <c r="G5" s="3">
        <v>718.21832999999992</v>
      </c>
      <c r="H5" s="3">
        <v>819.87666000000002</v>
      </c>
      <c r="I5" s="3">
        <v>936</v>
      </c>
      <c r="J5" s="3">
        <v>1064.8</v>
      </c>
      <c r="K5" s="3">
        <v>1136.8</v>
      </c>
      <c r="L5" s="3">
        <v>1151.345</v>
      </c>
      <c r="M5" s="3">
        <v>1248.8</v>
      </c>
      <c r="N5" s="3">
        <v>1320.35</v>
      </c>
      <c r="O5" s="3">
        <v>1332</v>
      </c>
    </row>
    <row r="6" spans="1:15" s="3" customFormat="1">
      <c r="A6" s="11" t="s">
        <v>3</v>
      </c>
      <c r="B6" s="3">
        <v>104</v>
      </c>
      <c r="C6" s="3">
        <v>184</v>
      </c>
      <c r="D6" s="3">
        <v>312</v>
      </c>
      <c r="E6" s="3">
        <v>448</v>
      </c>
      <c r="F6" s="3">
        <v>528</v>
      </c>
      <c r="G6" s="3">
        <v>648</v>
      </c>
      <c r="H6" s="3">
        <v>776</v>
      </c>
      <c r="I6" s="3">
        <v>900</v>
      </c>
      <c r="J6" s="3">
        <v>1024</v>
      </c>
      <c r="K6" s="3">
        <v>1096</v>
      </c>
      <c r="L6" s="3">
        <v>1108</v>
      </c>
      <c r="M6" s="3">
        <v>1212</v>
      </c>
      <c r="N6" s="3">
        <v>1280</v>
      </c>
      <c r="O6" s="3">
        <v>1292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sqref="A1:W6"/>
    </sheetView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5" max="17" width="9.7109375" bestFit="1" customWidth="1"/>
    <col min="19" max="21" width="9.7109375" bestFit="1" customWidth="1"/>
    <col min="23" max="23" width="9.7109375" bestFit="1" customWidth="1"/>
  </cols>
  <sheetData>
    <row r="1" spans="1:23">
      <c r="A1" s="1" t="s">
        <v>0</v>
      </c>
    </row>
    <row r="2" spans="1:23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</row>
    <row r="3" spans="1:23">
      <c r="A3" s="1" t="s">
        <v>62</v>
      </c>
    </row>
    <row r="4" spans="1:23" s="3" customFormat="1">
      <c r="A4" s="11" t="s">
        <v>1</v>
      </c>
      <c r="B4" s="3">
        <v>144</v>
      </c>
      <c r="C4" s="3">
        <v>346.66667000000001</v>
      </c>
      <c r="D4" s="3">
        <v>501.33337</v>
      </c>
      <c r="E4" s="3">
        <v>589.33340999999996</v>
      </c>
      <c r="F4" s="3">
        <v>613.33343000000002</v>
      </c>
      <c r="G4" s="3">
        <v>693.33349999999996</v>
      </c>
      <c r="H4" s="3">
        <v>784.00019000000009</v>
      </c>
      <c r="I4" s="3">
        <v>981.52852000000007</v>
      </c>
      <c r="J4" s="3">
        <v>1141.5285199999998</v>
      </c>
      <c r="K4" s="3">
        <v>1280.1951899999999</v>
      </c>
      <c r="L4" s="3">
        <v>1360.1951899999999</v>
      </c>
      <c r="M4" s="3">
        <v>1440.1951899999999</v>
      </c>
      <c r="N4" s="3">
        <v>1536.1951899999999</v>
      </c>
      <c r="O4" s="3">
        <v>1616.1951899999999</v>
      </c>
      <c r="P4" s="3">
        <v>1696.1951899999999</v>
      </c>
      <c r="Q4" s="3">
        <v>1856.1951899999999</v>
      </c>
      <c r="R4" s="3">
        <v>2056.1951899999999</v>
      </c>
      <c r="S4" s="3">
        <v>2256.1951899999999</v>
      </c>
      <c r="T4" s="3">
        <v>2408.1951899999999</v>
      </c>
      <c r="U4" s="3">
        <v>2434.86186</v>
      </c>
      <c r="V4" s="3">
        <v>2434.86186</v>
      </c>
      <c r="W4" s="3">
        <v>2434.86186</v>
      </c>
    </row>
    <row r="5" spans="1:23" s="3" customFormat="1">
      <c r="A5" s="11" t="s">
        <v>2</v>
      </c>
      <c r="B5" s="3">
        <v>51.553330000000003</v>
      </c>
      <c r="C5" s="3">
        <v>151.11000000000001</v>
      </c>
      <c r="D5" s="3">
        <v>224</v>
      </c>
      <c r="E5" s="3">
        <v>312</v>
      </c>
      <c r="F5" s="3">
        <v>328</v>
      </c>
      <c r="G5" s="3">
        <v>722.86185999999998</v>
      </c>
      <c r="H5" s="3">
        <v>722.86185999999998</v>
      </c>
      <c r="I5" s="3">
        <v>735.58353</v>
      </c>
      <c r="J5" s="3">
        <v>759.68019000000004</v>
      </c>
      <c r="K5" s="3">
        <v>890.86185999999998</v>
      </c>
      <c r="L5" s="3">
        <v>972.93353000000002</v>
      </c>
      <c r="M5" s="3">
        <v>1146.86186</v>
      </c>
      <c r="N5" s="3">
        <v>1272.1952000000001</v>
      </c>
      <c r="O5" s="3">
        <v>1349.52853</v>
      </c>
      <c r="P5" s="3">
        <v>1429.52853</v>
      </c>
      <c r="Q5" s="3">
        <v>1509.52853</v>
      </c>
      <c r="R5" s="3">
        <v>1589.52853</v>
      </c>
      <c r="S5" s="3">
        <v>1669.52853</v>
      </c>
      <c r="T5" s="3">
        <v>1869.52853</v>
      </c>
      <c r="U5" s="3">
        <v>2069.52853</v>
      </c>
      <c r="V5" s="3">
        <v>2245.52853</v>
      </c>
      <c r="W5" s="3">
        <v>2434.86186</v>
      </c>
    </row>
    <row r="6" spans="1:23" s="3" customFormat="1">
      <c r="A6" s="11" t="s">
        <v>3</v>
      </c>
      <c r="B6" s="3">
        <v>48</v>
      </c>
      <c r="C6" s="3">
        <v>152</v>
      </c>
      <c r="D6" s="3">
        <v>224</v>
      </c>
      <c r="E6" s="3">
        <v>312</v>
      </c>
      <c r="F6" s="3">
        <v>328</v>
      </c>
      <c r="G6" s="3">
        <v>428</v>
      </c>
      <c r="H6" s="3">
        <v>428</v>
      </c>
      <c r="I6" s="3">
        <v>460</v>
      </c>
      <c r="J6" s="3">
        <v>500</v>
      </c>
      <c r="K6" s="3">
        <v>636</v>
      </c>
      <c r="L6" s="3">
        <v>712</v>
      </c>
      <c r="M6" s="3">
        <v>876</v>
      </c>
      <c r="N6" s="3">
        <v>1004</v>
      </c>
      <c r="O6" s="3">
        <v>1080</v>
      </c>
      <c r="P6" s="3">
        <v>1160</v>
      </c>
      <c r="Q6" s="3">
        <v>1240</v>
      </c>
      <c r="R6" s="3">
        <v>1320</v>
      </c>
      <c r="S6" s="3">
        <v>1400</v>
      </c>
      <c r="T6" s="3">
        <v>1600</v>
      </c>
      <c r="U6" s="3">
        <v>1800</v>
      </c>
      <c r="V6" s="3">
        <v>1976</v>
      </c>
      <c r="W6" s="3">
        <v>2164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"/>
  <sheetViews>
    <sheetView workbookViewId="0"/>
  </sheetViews>
  <sheetFormatPr defaultRowHeight="12.75"/>
  <cols>
    <col min="1" max="1" width="7.42578125" style="8" bestFit="1" customWidth="1"/>
    <col min="2" max="4" width="9.7109375" bestFit="1" customWidth="1"/>
    <col min="5" max="5" width="8.7109375" bestFit="1" customWidth="1"/>
    <col min="6" max="8" width="9.7109375" bestFit="1" customWidth="1"/>
    <col min="9" max="9" width="8.7109375" bestFit="1" customWidth="1"/>
    <col min="10" max="12" width="9.7109375" bestFit="1" customWidth="1"/>
    <col min="13" max="14" width="8.7109375" bestFit="1" customWidth="1"/>
    <col min="15" max="17" width="9.7109375" bestFit="1" customWidth="1"/>
    <col min="18" max="18" width="8.7109375" bestFit="1" customWidth="1"/>
    <col min="19" max="21" width="9.7109375" bestFit="1" customWidth="1"/>
    <col min="23" max="25" width="9.7109375" bestFit="1" customWidth="1"/>
    <col min="28" max="30" width="9.7109375" bestFit="1" customWidth="1"/>
    <col min="32" max="34" width="9.7109375" bestFit="1" customWidth="1"/>
  </cols>
  <sheetData>
    <row r="1" spans="1:35">
      <c r="A1" s="1" t="s">
        <v>11</v>
      </c>
    </row>
    <row r="2" spans="1:35" s="6" customFormat="1">
      <c r="A2" s="6" t="s">
        <v>61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7" t="s">
        <v>33</v>
      </c>
      <c r="U2" s="7" t="s">
        <v>34</v>
      </c>
      <c r="V2" s="7" t="s">
        <v>35</v>
      </c>
      <c r="W2" s="7" t="s">
        <v>36</v>
      </c>
      <c r="X2" s="7" t="s">
        <v>37</v>
      </c>
      <c r="Y2" s="7" t="s">
        <v>38</v>
      </c>
      <c r="Z2" s="7" t="s">
        <v>39</v>
      </c>
      <c r="AA2" s="7" t="s">
        <v>40</v>
      </c>
      <c r="AB2" s="7" t="s">
        <v>41</v>
      </c>
      <c r="AC2" s="7" t="s">
        <v>42</v>
      </c>
      <c r="AD2" s="7" t="s">
        <v>43</v>
      </c>
      <c r="AE2" s="7" t="s">
        <v>44</v>
      </c>
      <c r="AF2" s="7" t="s">
        <v>45</v>
      </c>
      <c r="AG2" s="7" t="s">
        <v>46</v>
      </c>
      <c r="AH2" s="7" t="s">
        <v>47</v>
      </c>
      <c r="AI2" s="7" t="s">
        <v>48</v>
      </c>
    </row>
    <row r="3" spans="1:35">
      <c r="A3" s="1" t="s">
        <v>62</v>
      </c>
    </row>
    <row r="4" spans="1:35" s="3" customFormat="1">
      <c r="A4" s="11" t="s">
        <v>1</v>
      </c>
      <c r="B4" s="3">
        <v>31.1</v>
      </c>
      <c r="C4" s="3">
        <v>45.333329999999997</v>
      </c>
      <c r="D4" s="3">
        <v>58.666670000000003</v>
      </c>
      <c r="E4" s="3">
        <v>58.666670000000003</v>
      </c>
      <c r="F4" s="3">
        <v>58.666670000000003</v>
      </c>
      <c r="G4" s="3">
        <v>58.666670000000003</v>
      </c>
      <c r="H4" s="3">
        <v>58.666670000000003</v>
      </c>
      <c r="I4" s="3">
        <v>98.471670000000003</v>
      </c>
      <c r="J4" s="3">
        <v>148.94333</v>
      </c>
      <c r="K4" s="3">
        <v>252.88665999999998</v>
      </c>
      <c r="L4" s="3">
        <v>274.60998999999998</v>
      </c>
      <c r="M4" s="3">
        <v>357.44001000000009</v>
      </c>
      <c r="N4" s="3">
        <v>448.16334000000006</v>
      </c>
      <c r="O4" s="3">
        <v>528.16333999999995</v>
      </c>
      <c r="P4" s="3">
        <v>608.16333999999983</v>
      </c>
      <c r="Q4" s="3">
        <v>688.16332999999986</v>
      </c>
      <c r="R4" s="3">
        <v>768.16332999999986</v>
      </c>
      <c r="S4" s="3">
        <v>848.16332999999986</v>
      </c>
      <c r="T4" s="3">
        <v>928.16332999999997</v>
      </c>
      <c r="U4" s="3">
        <v>1250.83</v>
      </c>
      <c r="V4" s="3">
        <v>1520.1633299999999</v>
      </c>
      <c r="W4" s="3">
        <v>1685.4966599999998</v>
      </c>
      <c r="X4" s="3">
        <v>1840.40833</v>
      </c>
      <c r="Y4" s="3">
        <v>2005.0883299999998</v>
      </c>
      <c r="Z4" s="3">
        <v>2116.4083300000002</v>
      </c>
      <c r="AA4" s="3">
        <v>2556.4083300000002</v>
      </c>
      <c r="AB4" s="3">
        <v>2974.7483299999999</v>
      </c>
      <c r="AC4" s="3">
        <v>3154.7483299999999</v>
      </c>
      <c r="AD4" s="3">
        <v>3421.3333299999999</v>
      </c>
      <c r="AE4" s="3">
        <v>3861.3333299999999</v>
      </c>
      <c r="AF4" s="3">
        <v>4037.3333299999999</v>
      </c>
      <c r="AG4" s="3">
        <v>4037.3333299999999</v>
      </c>
      <c r="AH4" s="3">
        <v>4037.3333299999999</v>
      </c>
      <c r="AI4" s="3">
        <v>4037.3333299999999</v>
      </c>
    </row>
    <row r="5" spans="1:35" s="3" customFormat="1">
      <c r="A5" s="11" t="s">
        <v>2</v>
      </c>
      <c r="B5" s="3">
        <v>0</v>
      </c>
      <c r="C5" s="3">
        <v>26.66667</v>
      </c>
      <c r="D5" s="3">
        <v>53.333329999999997</v>
      </c>
      <c r="E5" s="3">
        <v>53.333329999999997</v>
      </c>
      <c r="F5" s="3">
        <v>53.333329999999997</v>
      </c>
      <c r="G5" s="3">
        <v>53.333329999999997</v>
      </c>
      <c r="H5" s="3">
        <v>53.333329999999997</v>
      </c>
      <c r="I5" s="3">
        <v>53.333329999999997</v>
      </c>
      <c r="J5" s="3">
        <v>108.54834</v>
      </c>
      <c r="K5" s="3">
        <v>124.75667</v>
      </c>
      <c r="L5" s="3">
        <v>163.80667</v>
      </c>
      <c r="M5" s="3">
        <v>219.68</v>
      </c>
      <c r="N5" s="3">
        <v>275.04667000000001</v>
      </c>
      <c r="O5" s="3">
        <v>384.25666999999999</v>
      </c>
      <c r="P5" s="3">
        <v>464.22</v>
      </c>
      <c r="Q5" s="3">
        <v>544.22</v>
      </c>
      <c r="R5" s="3">
        <v>626.15666999999996</v>
      </c>
      <c r="S5" s="3">
        <v>700.18667000000005</v>
      </c>
      <c r="T5" s="3">
        <v>789.62</v>
      </c>
      <c r="U5" s="3">
        <v>862.38</v>
      </c>
      <c r="V5" s="3">
        <v>944.10333000000003</v>
      </c>
      <c r="W5" s="3">
        <v>1071.06333</v>
      </c>
      <c r="X5" s="3">
        <v>1432.38</v>
      </c>
      <c r="Y5" s="3">
        <v>1632.38</v>
      </c>
      <c r="Z5" s="3">
        <v>1826.6883300000002</v>
      </c>
      <c r="AA5" s="3">
        <v>1953.7583300000001</v>
      </c>
    </row>
    <row r="6" spans="1:35" s="3" customFormat="1">
      <c r="A6" s="11" t="s">
        <v>3</v>
      </c>
      <c r="B6" s="3">
        <v>0</v>
      </c>
      <c r="C6" s="3">
        <v>20</v>
      </c>
      <c r="D6" s="3">
        <v>40</v>
      </c>
      <c r="E6" s="3">
        <v>40</v>
      </c>
      <c r="F6" s="3">
        <v>40</v>
      </c>
      <c r="G6" s="3">
        <v>40</v>
      </c>
      <c r="H6" s="3">
        <v>40</v>
      </c>
      <c r="I6" s="3">
        <v>40</v>
      </c>
      <c r="J6" s="3">
        <v>104</v>
      </c>
      <c r="K6" s="3">
        <v>128</v>
      </c>
      <c r="L6" s="3">
        <v>160</v>
      </c>
      <c r="M6" s="3">
        <v>218</v>
      </c>
      <c r="N6" s="3">
        <v>278</v>
      </c>
      <c r="O6" s="3">
        <v>386</v>
      </c>
      <c r="P6" s="3">
        <v>466</v>
      </c>
      <c r="Q6" s="3">
        <v>546</v>
      </c>
      <c r="R6" s="3">
        <v>626</v>
      </c>
      <c r="S6" s="3">
        <v>706</v>
      </c>
      <c r="T6" s="3">
        <v>788</v>
      </c>
      <c r="U6" s="3">
        <v>866</v>
      </c>
      <c r="V6" s="3">
        <v>946</v>
      </c>
      <c r="W6" s="3">
        <v>1082</v>
      </c>
      <c r="X6" s="3">
        <v>1435</v>
      </c>
      <c r="Y6" s="3">
        <v>1628</v>
      </c>
      <c r="Z6" s="3">
        <v>1784</v>
      </c>
      <c r="AA6" s="3">
        <v>1880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sqref="A1:N6"/>
    </sheetView>
  </sheetViews>
  <sheetFormatPr defaultRowHeight="12.75"/>
  <cols>
    <col min="1" max="1" width="7.42578125" style="8" bestFit="1" customWidth="1"/>
    <col min="3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</cols>
  <sheetData>
    <row r="1" spans="1:14">
      <c r="A1" s="1" t="s">
        <v>12</v>
      </c>
    </row>
    <row r="2" spans="1:14" s="6" customFormat="1">
      <c r="A2" s="6" t="s">
        <v>61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</row>
    <row r="3" spans="1:14">
      <c r="A3" s="1" t="s">
        <v>62</v>
      </c>
    </row>
    <row r="4" spans="1:14" s="3" customFormat="1">
      <c r="A4" s="11" t="s">
        <v>1</v>
      </c>
      <c r="B4" s="3">
        <v>1264</v>
      </c>
      <c r="C4" s="3">
        <v>1312</v>
      </c>
      <c r="D4" s="3">
        <v>1448</v>
      </c>
      <c r="E4" s="3">
        <v>1648</v>
      </c>
      <c r="F4" s="3">
        <v>1848</v>
      </c>
      <c r="G4" s="3">
        <v>2048</v>
      </c>
      <c r="H4" s="3">
        <v>2248</v>
      </c>
      <c r="I4" s="3">
        <v>2448</v>
      </c>
      <c r="J4" s="3">
        <v>2648</v>
      </c>
      <c r="K4" s="3">
        <v>2856</v>
      </c>
      <c r="L4" s="3">
        <v>2864</v>
      </c>
      <c r="M4" s="3">
        <v>2864</v>
      </c>
      <c r="N4" s="3">
        <v>2864</v>
      </c>
    </row>
    <row r="5" spans="1:14" s="3" customFormat="1">
      <c r="A5" s="11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s="3" customFormat="1">
      <c r="A6" s="11" t="s">
        <v>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76:AW409"/>
  <sheetViews>
    <sheetView tabSelected="1" topLeftCell="A64" zoomScale="96" zoomScaleNormal="96" workbookViewId="0">
      <selection activeCell="T74" sqref="T74"/>
    </sheetView>
  </sheetViews>
  <sheetFormatPr defaultRowHeight="12.75"/>
  <sheetData>
    <row r="76" spans="1:49" ht="26.25">
      <c r="A76" s="15" t="s">
        <v>65</v>
      </c>
    </row>
    <row r="77" spans="1:49">
      <c r="A77" s="6"/>
      <c r="B77" s="7" t="s">
        <v>13</v>
      </c>
      <c r="C77" s="7" t="s">
        <v>14</v>
      </c>
      <c r="D77" s="7" t="s">
        <v>15</v>
      </c>
      <c r="E77" s="7" t="s">
        <v>16</v>
      </c>
      <c r="F77" s="7" t="s">
        <v>17</v>
      </c>
      <c r="G77" s="7" t="s">
        <v>18</v>
      </c>
      <c r="H77" s="7" t="s">
        <v>19</v>
      </c>
      <c r="I77" s="7" t="s">
        <v>20</v>
      </c>
      <c r="J77" s="7" t="s">
        <v>21</v>
      </c>
      <c r="K77" s="7" t="s">
        <v>22</v>
      </c>
      <c r="L77" s="7" t="s">
        <v>23</v>
      </c>
      <c r="M77" s="7" t="s">
        <v>24</v>
      </c>
      <c r="N77" s="7" t="s">
        <v>25</v>
      </c>
      <c r="O77" s="7" t="s">
        <v>26</v>
      </c>
      <c r="P77" s="7" t="s">
        <v>27</v>
      </c>
      <c r="Q77" s="7" t="s">
        <v>28</v>
      </c>
      <c r="R77" s="7" t="s">
        <v>29</v>
      </c>
      <c r="S77" s="7" t="s">
        <v>30</v>
      </c>
      <c r="T77" s="7" t="s">
        <v>31</v>
      </c>
      <c r="U77" s="7" t="s">
        <v>32</v>
      </c>
      <c r="V77" s="7" t="s">
        <v>33</v>
      </c>
      <c r="W77" s="7" t="s">
        <v>34</v>
      </c>
      <c r="X77" s="7" t="s">
        <v>35</v>
      </c>
      <c r="Y77" s="7" t="s">
        <v>36</v>
      </c>
      <c r="Z77" s="7" t="s">
        <v>37</v>
      </c>
      <c r="AA77" s="7" t="s">
        <v>38</v>
      </c>
      <c r="AB77" s="7" t="s">
        <v>39</v>
      </c>
      <c r="AC77" s="13" t="s">
        <v>40</v>
      </c>
      <c r="AD77" s="7" t="s">
        <v>41</v>
      </c>
      <c r="AE77" s="7" t="s">
        <v>42</v>
      </c>
      <c r="AF77" s="7" t="s">
        <v>43</v>
      </c>
      <c r="AG77" s="7" t="s">
        <v>44</v>
      </c>
      <c r="AH77" s="7" t="s">
        <v>45</v>
      </c>
      <c r="AI77" s="7" t="s">
        <v>46</v>
      </c>
      <c r="AJ77" s="7" t="s">
        <v>47</v>
      </c>
      <c r="AK77" s="7" t="s">
        <v>48</v>
      </c>
      <c r="AL77" s="7" t="s">
        <v>49</v>
      </c>
      <c r="AM77" s="7" t="s">
        <v>50</v>
      </c>
      <c r="AN77" s="7" t="s">
        <v>51</v>
      </c>
      <c r="AO77" s="7" t="s">
        <v>52</v>
      </c>
      <c r="AP77" s="7" t="s">
        <v>53</v>
      </c>
      <c r="AQ77" s="7" t="s">
        <v>54</v>
      </c>
      <c r="AR77" s="7" t="s">
        <v>55</v>
      </c>
      <c r="AS77" s="7" t="s">
        <v>56</v>
      </c>
      <c r="AT77" s="7" t="s">
        <v>57</v>
      </c>
      <c r="AU77" s="7" t="s">
        <v>58</v>
      </c>
      <c r="AV77" s="7" t="s">
        <v>59</v>
      </c>
      <c r="AW77" s="7" t="s">
        <v>60</v>
      </c>
    </row>
    <row r="78" spans="1:49">
      <c r="A78" s="11" t="s">
        <v>1</v>
      </c>
      <c r="B78" s="3">
        <f t="shared" ref="B78:C80" si="0">B158</f>
        <v>364</v>
      </c>
      <c r="C78" s="3">
        <f t="shared" si="0"/>
        <v>596</v>
      </c>
      <c r="D78" s="3">
        <f t="shared" ref="D78:Q78" si="1">D158+D237+D314+D393</f>
        <v>931.1</v>
      </c>
      <c r="E78" s="3">
        <f t="shared" si="1"/>
        <v>1248</v>
      </c>
      <c r="F78" s="3">
        <f t="shared" si="1"/>
        <v>1564.0000400000001</v>
      </c>
      <c r="G78" s="3">
        <f t="shared" si="1"/>
        <v>1816.00008</v>
      </c>
      <c r="H78" s="3">
        <f t="shared" si="1"/>
        <v>2036.0001000000002</v>
      </c>
      <c r="I78" s="3">
        <f t="shared" si="1"/>
        <v>2256.0001699999998</v>
      </c>
      <c r="J78" s="3">
        <f t="shared" si="1"/>
        <v>2450.6668600000003</v>
      </c>
      <c r="K78" s="3">
        <f t="shared" si="1"/>
        <v>2812.0001899999997</v>
      </c>
      <c r="L78" s="3">
        <f t="shared" si="1"/>
        <v>3162.4718499999999</v>
      </c>
      <c r="M78" s="3">
        <f t="shared" si="1"/>
        <v>3473.08185</v>
      </c>
      <c r="N78" s="3">
        <f t="shared" si="1"/>
        <v>3634.8051799999998</v>
      </c>
      <c r="O78" s="3">
        <f t="shared" si="1"/>
        <v>3953.6352000000002</v>
      </c>
      <c r="P78" s="3">
        <f t="shared" si="1"/>
        <v>4176.3585299999995</v>
      </c>
      <c r="Q78" s="3">
        <f t="shared" si="1"/>
        <v>4356.3585299999995</v>
      </c>
      <c r="R78" s="3">
        <f t="shared" ref="R78:T79" si="2">R158+1332+R314+R393</f>
        <v>4536.3585299999995</v>
      </c>
      <c r="S78" s="3">
        <f t="shared" si="2"/>
        <v>4796.3585199999998</v>
      </c>
      <c r="T78" s="3">
        <f t="shared" si="2"/>
        <v>5096.3585199999998</v>
      </c>
      <c r="U78" s="3">
        <f t="shared" ref="U78:Y78" si="3">U158+1332+U314+U393</f>
        <v>5396.3585199999998</v>
      </c>
      <c r="V78" s="3">
        <f t="shared" si="3"/>
        <v>5648.3585200000007</v>
      </c>
      <c r="W78" s="3">
        <f t="shared" si="3"/>
        <v>6017.6918599999999</v>
      </c>
      <c r="X78" s="3">
        <f t="shared" si="3"/>
        <v>6307.0251900000003</v>
      </c>
      <c r="Y78" s="3">
        <f t="shared" si="3"/>
        <v>6492.3585199999998</v>
      </c>
      <c r="Z78" s="3">
        <f>Z158+1332+2434.86+Z393</f>
        <v>6667.2683300000008</v>
      </c>
      <c r="AA78" s="3">
        <f t="shared" ref="AA78:AC78" si="4">AA158+1332+2434.86+AA393</f>
        <v>6851.9483300000002</v>
      </c>
      <c r="AB78" s="3">
        <f t="shared" si="4"/>
        <v>6983.2683300000008</v>
      </c>
      <c r="AC78" s="14">
        <f>AC158+1332+2434.86+AC393</f>
        <v>7443.2683300000008</v>
      </c>
      <c r="AD78" s="3">
        <f>AD158+1332+2434.86+AD393</f>
        <v>7881.6083300000009</v>
      </c>
      <c r="AE78" s="3">
        <f t="shared" ref="AE78:AJ78" si="5">AE158+1332+2434.86+AE393</f>
        <v>8081.6083300000009</v>
      </c>
      <c r="AF78" s="3">
        <f t="shared" si="5"/>
        <v>8368.1933300000001</v>
      </c>
      <c r="AG78" s="3">
        <f t="shared" si="5"/>
        <v>8828.1933300000001</v>
      </c>
      <c r="AH78" s="3">
        <f t="shared" si="5"/>
        <v>9024.1933300000001</v>
      </c>
      <c r="AI78" s="3">
        <f t="shared" si="5"/>
        <v>9044.1933300000001</v>
      </c>
      <c r="AJ78" s="3">
        <f t="shared" si="5"/>
        <v>9064.1933300000001</v>
      </c>
      <c r="AK78" s="3">
        <f>AK158+1332+2434.86+AK393+AK404</f>
        <v>10348.19333</v>
      </c>
      <c r="AL78" s="3">
        <f t="shared" ref="AL78:AU78" si="6">AL158+1332+2434.86+4037.33+AL404</f>
        <v>10416.19</v>
      </c>
      <c r="AM78" s="3">
        <f t="shared" si="6"/>
        <v>10572.19</v>
      </c>
      <c r="AN78" s="3">
        <f t="shared" si="6"/>
        <v>10792.19</v>
      </c>
      <c r="AO78" s="3">
        <f t="shared" si="6"/>
        <v>11012.19</v>
      </c>
      <c r="AP78" s="3">
        <f t="shared" si="6"/>
        <v>11232.19</v>
      </c>
      <c r="AQ78" s="3">
        <f t="shared" si="6"/>
        <v>11452.19</v>
      </c>
      <c r="AR78" s="3">
        <f t="shared" si="6"/>
        <v>11672.19</v>
      </c>
      <c r="AS78" s="3">
        <f t="shared" si="6"/>
        <v>11892.19</v>
      </c>
      <c r="AT78" s="3">
        <f t="shared" si="6"/>
        <v>12120.19</v>
      </c>
      <c r="AU78" s="3">
        <f t="shared" si="6"/>
        <v>12148.19</v>
      </c>
      <c r="AV78" s="3">
        <f>1480+1332+2434.86+4037.33+AV404</f>
        <v>12148.19</v>
      </c>
      <c r="AW78" s="3">
        <f>1480+1332+2434.86+4037.33+AW404</f>
        <v>12148.19</v>
      </c>
    </row>
    <row r="79" spans="1:49">
      <c r="A79" s="11" t="s">
        <v>2</v>
      </c>
      <c r="B79" s="3">
        <f t="shared" si="0"/>
        <v>311.98</v>
      </c>
      <c r="C79" s="3">
        <f t="shared" si="0"/>
        <v>596</v>
      </c>
      <c r="D79" s="3">
        <f t="shared" ref="D79:Q79" si="7">D159+D238+D315+D394</f>
        <v>775.55332999999996</v>
      </c>
      <c r="E79" s="3">
        <f t="shared" si="7"/>
        <v>1001.77667</v>
      </c>
      <c r="F79" s="3">
        <f t="shared" si="7"/>
        <v>1249.3333299999999</v>
      </c>
      <c r="G79" s="3">
        <f t="shared" si="7"/>
        <v>1489.6133299999999</v>
      </c>
      <c r="H79" s="3">
        <f t="shared" si="7"/>
        <v>1650.0949899999998</v>
      </c>
      <c r="I79" s="3">
        <f t="shared" si="7"/>
        <v>2214.4135199999996</v>
      </c>
      <c r="J79" s="3">
        <f t="shared" si="7"/>
        <v>2336.0718499999998</v>
      </c>
      <c r="K79" s="3">
        <f t="shared" si="7"/>
        <v>2484.9168599999998</v>
      </c>
      <c r="L79" s="3">
        <f t="shared" si="7"/>
        <v>2713.02853</v>
      </c>
      <c r="M79" s="3">
        <f t="shared" si="7"/>
        <v>2952.4185300000004</v>
      </c>
      <c r="N79" s="3">
        <f t="shared" si="7"/>
        <v>3108.0852</v>
      </c>
      <c r="O79" s="3">
        <f t="shared" si="7"/>
        <v>3455.34186</v>
      </c>
      <c r="P79" s="3">
        <f t="shared" si="7"/>
        <v>3727.5918700000002</v>
      </c>
      <c r="Q79" s="3">
        <f t="shared" si="7"/>
        <v>3945.7852000000003</v>
      </c>
      <c r="R79" s="19">
        <f>R159+1332+R315+R394</f>
        <v>4125.7485299999998</v>
      </c>
      <c r="S79" s="3">
        <f t="shared" si="2"/>
        <v>4305.7485299999998</v>
      </c>
      <c r="T79" s="3">
        <f t="shared" si="2"/>
        <v>4487.6851999999999</v>
      </c>
      <c r="U79" s="3">
        <f t="shared" ref="U79:Y79" si="8">U159+1332+U315+U394</f>
        <v>4661.7152000000006</v>
      </c>
      <c r="V79" s="3">
        <f t="shared" si="8"/>
        <v>4971.1485299999995</v>
      </c>
      <c r="W79" s="3">
        <f t="shared" si="8"/>
        <v>5263.9085299999997</v>
      </c>
      <c r="X79" s="3">
        <f t="shared" si="8"/>
        <v>5541.6318599999995</v>
      </c>
      <c r="Y79" s="3">
        <f t="shared" si="8"/>
        <v>5877.9251899999999</v>
      </c>
      <c r="Z79" s="3">
        <f>Z159+1332+2434.86+Z394</f>
        <v>6259.2400000000007</v>
      </c>
      <c r="AA79" s="3">
        <f t="shared" ref="AA79:AC79" si="9">AA159+1332+2434.86+AA394</f>
        <v>6479.2400000000007</v>
      </c>
      <c r="AB79" s="3">
        <f t="shared" si="9"/>
        <v>6693.5483300000005</v>
      </c>
      <c r="AC79" s="14">
        <f t="shared" si="9"/>
        <v>6840.6183300000012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11" t="s">
        <v>3</v>
      </c>
      <c r="B80" s="3">
        <f t="shared" si="0"/>
        <v>364</v>
      </c>
      <c r="C80" s="3">
        <f t="shared" si="0"/>
        <v>564</v>
      </c>
      <c r="D80" s="3">
        <f t="shared" ref="D80:Q80" si="10">D160+D239+D316+D395</f>
        <v>740</v>
      </c>
      <c r="E80" s="3">
        <f t="shared" si="10"/>
        <v>964</v>
      </c>
      <c r="F80" s="3">
        <f t="shared" si="10"/>
        <v>1204</v>
      </c>
      <c r="G80" s="3">
        <f t="shared" si="10"/>
        <v>1448</v>
      </c>
      <c r="H80" s="3">
        <f t="shared" si="10"/>
        <v>1564</v>
      </c>
      <c r="I80" s="3">
        <f t="shared" si="10"/>
        <v>1804</v>
      </c>
      <c r="J80" s="3">
        <f t="shared" si="10"/>
        <v>1952</v>
      </c>
      <c r="K80" s="3">
        <f t="shared" si="10"/>
        <v>2128</v>
      </c>
      <c r="L80" s="3">
        <f t="shared" si="10"/>
        <v>2376</v>
      </c>
      <c r="M80" s="3">
        <f t="shared" si="10"/>
        <v>2628</v>
      </c>
      <c r="N80" s="3">
        <f t="shared" si="10"/>
        <v>2768</v>
      </c>
      <c r="O80" s="3">
        <f t="shared" si="10"/>
        <v>3114</v>
      </c>
      <c r="P80" s="3">
        <f t="shared" si="10"/>
        <v>3390</v>
      </c>
      <c r="Q80" s="3">
        <f t="shared" si="10"/>
        <v>3606</v>
      </c>
      <c r="R80" s="3">
        <f>R160+1292+R316+R395</f>
        <v>3786</v>
      </c>
      <c r="S80" s="3">
        <f>S160+1292+S316+S395</f>
        <v>3966</v>
      </c>
      <c r="T80" s="14">
        <f>T160+1332+T316+T395</f>
        <v>4182</v>
      </c>
      <c r="U80" s="3">
        <f t="shared" ref="U80:Y80" si="11">U160+1332+U316+U395</f>
        <v>4362</v>
      </c>
      <c r="V80" s="3">
        <f t="shared" si="11"/>
        <v>4664</v>
      </c>
      <c r="W80" s="3">
        <f t="shared" si="11"/>
        <v>4962</v>
      </c>
      <c r="X80" s="3">
        <f t="shared" si="11"/>
        <v>5238</v>
      </c>
      <c r="Y80" s="3">
        <f t="shared" si="11"/>
        <v>5582</v>
      </c>
      <c r="Z80" s="3">
        <f>Z160+1332+2164+Z395</f>
        <v>5955</v>
      </c>
      <c r="AA80" s="3">
        <f t="shared" ref="AA80:AC80" si="12">AA160+1332+2164+AA395</f>
        <v>6168</v>
      </c>
      <c r="AB80" s="3">
        <f t="shared" si="12"/>
        <v>6344</v>
      </c>
      <c r="AC80" s="14">
        <f>AC160+1332+2164+AC395</f>
        <v>6460</v>
      </c>
      <c r="AD80" s="3">
        <f>1084+1332+2164+1880</f>
        <v>6460</v>
      </c>
      <c r="AE80" s="3">
        <f>1084+1332+2164+1880</f>
        <v>6460</v>
      </c>
      <c r="AF80" s="3">
        <f t="shared" ref="AF80:AW80" si="13">1084+1332+2164+1880</f>
        <v>6460</v>
      </c>
      <c r="AG80" s="3">
        <f t="shared" si="13"/>
        <v>6460</v>
      </c>
      <c r="AH80" s="3">
        <f t="shared" si="13"/>
        <v>6460</v>
      </c>
      <c r="AI80" s="3">
        <f t="shared" si="13"/>
        <v>6460</v>
      </c>
      <c r="AJ80" s="3">
        <f t="shared" si="13"/>
        <v>6460</v>
      </c>
      <c r="AK80" s="3">
        <f t="shared" si="13"/>
        <v>6460</v>
      </c>
      <c r="AL80" s="3">
        <f t="shared" si="13"/>
        <v>6460</v>
      </c>
      <c r="AM80" s="3">
        <f t="shared" si="13"/>
        <v>6460</v>
      </c>
      <c r="AN80" s="3">
        <f t="shared" si="13"/>
        <v>6460</v>
      </c>
      <c r="AO80" s="3">
        <f t="shared" si="13"/>
        <v>6460</v>
      </c>
      <c r="AP80" s="3">
        <f t="shared" si="13"/>
        <v>6460</v>
      </c>
      <c r="AQ80" s="3">
        <f t="shared" si="13"/>
        <v>6460</v>
      </c>
      <c r="AR80" s="3">
        <f t="shared" si="13"/>
        <v>6460</v>
      </c>
      <c r="AS80" s="3">
        <f t="shared" si="13"/>
        <v>6460</v>
      </c>
      <c r="AT80" s="3">
        <f t="shared" si="13"/>
        <v>6460</v>
      </c>
      <c r="AU80" s="3">
        <f t="shared" si="13"/>
        <v>6460</v>
      </c>
      <c r="AV80" s="3">
        <f t="shared" si="13"/>
        <v>6460</v>
      </c>
      <c r="AW80" s="3">
        <f t="shared" si="13"/>
        <v>6460</v>
      </c>
    </row>
    <row r="81" spans="1:49">
      <c r="A81" s="11" t="s">
        <v>66</v>
      </c>
      <c r="B81" s="3">
        <f>B79-B80</f>
        <v>-52.019999999999982</v>
      </c>
      <c r="C81" s="3">
        <f t="shared" ref="C81:AC81" si="14">C79-C80</f>
        <v>32</v>
      </c>
      <c r="D81" s="3">
        <f t="shared" si="14"/>
        <v>35.55332999999996</v>
      </c>
      <c r="E81" s="3">
        <f t="shared" si="14"/>
        <v>37.776669999999967</v>
      </c>
      <c r="F81" s="3">
        <f t="shared" si="14"/>
        <v>45.333329999999933</v>
      </c>
      <c r="G81" s="3">
        <f t="shared" si="14"/>
        <v>41.613329999999905</v>
      </c>
      <c r="H81" s="3">
        <f t="shared" si="14"/>
        <v>86.094989999999825</v>
      </c>
      <c r="I81" s="3">
        <f t="shared" si="14"/>
        <v>410.41351999999961</v>
      </c>
      <c r="J81" s="3">
        <f t="shared" si="14"/>
        <v>384.07184999999981</v>
      </c>
      <c r="K81" s="3">
        <f t="shared" si="14"/>
        <v>356.91685999999982</v>
      </c>
      <c r="L81" s="3">
        <f t="shared" si="14"/>
        <v>337.02853000000005</v>
      </c>
      <c r="M81" s="3">
        <f t="shared" si="14"/>
        <v>324.41853000000037</v>
      </c>
      <c r="N81" s="3">
        <f t="shared" si="14"/>
        <v>340.08519999999999</v>
      </c>
      <c r="O81" s="3">
        <f t="shared" si="14"/>
        <v>341.34186</v>
      </c>
      <c r="P81" s="3">
        <f t="shared" si="14"/>
        <v>337.5918700000002</v>
      </c>
      <c r="Q81" s="3">
        <f t="shared" si="14"/>
        <v>339.78520000000026</v>
      </c>
      <c r="R81" s="3">
        <f t="shared" si="14"/>
        <v>339.74852999999985</v>
      </c>
      <c r="S81" s="3">
        <f t="shared" si="14"/>
        <v>339.74852999999985</v>
      </c>
      <c r="T81" s="14">
        <f t="shared" si="14"/>
        <v>305.6851999999999</v>
      </c>
      <c r="U81" s="3">
        <f t="shared" si="14"/>
        <v>299.71520000000055</v>
      </c>
      <c r="V81" s="3">
        <f t="shared" si="14"/>
        <v>307.14852999999948</v>
      </c>
      <c r="W81" s="3">
        <f t="shared" si="14"/>
        <v>301.9085299999997</v>
      </c>
      <c r="X81" s="3">
        <f t="shared" si="14"/>
        <v>303.63185999999951</v>
      </c>
      <c r="Y81" s="3">
        <f t="shared" si="14"/>
        <v>295.92518999999993</v>
      </c>
      <c r="Z81" s="3">
        <f t="shared" si="14"/>
        <v>304.24000000000069</v>
      </c>
      <c r="AA81" s="3">
        <f t="shared" si="14"/>
        <v>311.24000000000069</v>
      </c>
      <c r="AB81" s="3">
        <f t="shared" si="14"/>
        <v>349.54833000000053</v>
      </c>
      <c r="AC81" s="14">
        <f t="shared" si="14"/>
        <v>380.61833000000115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11" t="s">
        <v>67</v>
      </c>
      <c r="B82" s="3">
        <f>B79/B80</f>
        <v>0.85708791208791213</v>
      </c>
      <c r="C82" s="3">
        <f t="shared" ref="C82:AC82" si="15">C79/C80</f>
        <v>1.0567375886524824</v>
      </c>
      <c r="D82" s="3">
        <f t="shared" si="15"/>
        <v>1.0480450405405406</v>
      </c>
      <c r="E82" s="3">
        <f t="shared" si="15"/>
        <v>1.039187417012448</v>
      </c>
      <c r="F82" s="3">
        <f t="shared" si="15"/>
        <v>1.0376522674418605</v>
      </c>
      <c r="G82" s="3">
        <f t="shared" si="15"/>
        <v>1.0287384875690606</v>
      </c>
      <c r="H82" s="3">
        <f t="shared" si="15"/>
        <v>1.0550479475703323</v>
      </c>
      <c r="I82" s="3">
        <f t="shared" si="15"/>
        <v>1.227501951219512</v>
      </c>
      <c r="J82" s="3">
        <f t="shared" si="15"/>
        <v>1.1967581198770492</v>
      </c>
      <c r="K82" s="3">
        <f t="shared" si="15"/>
        <v>1.1677240883458646</v>
      </c>
      <c r="L82" s="3">
        <f t="shared" si="15"/>
        <v>1.1418470244107743</v>
      </c>
      <c r="M82" s="3">
        <f t="shared" si="15"/>
        <v>1.1234469292237443</v>
      </c>
      <c r="N82" s="3">
        <f t="shared" si="15"/>
        <v>1.1228631502890174</v>
      </c>
      <c r="O82" s="3">
        <f t="shared" si="15"/>
        <v>1.1096152408477842</v>
      </c>
      <c r="P82" s="3">
        <f t="shared" si="15"/>
        <v>1.0995846224188792</v>
      </c>
      <c r="Q82" s="3">
        <f t="shared" si="15"/>
        <v>1.0942277315585136</v>
      </c>
      <c r="R82" s="3">
        <f t="shared" si="15"/>
        <v>1.089738122028526</v>
      </c>
      <c r="S82" s="3">
        <f t="shared" si="15"/>
        <v>1.0856652874432677</v>
      </c>
      <c r="T82" s="3">
        <f t="shared" si="15"/>
        <v>1.073095456719273</v>
      </c>
      <c r="U82" s="3">
        <f t="shared" si="15"/>
        <v>1.0687104997707475</v>
      </c>
      <c r="V82" s="3">
        <f t="shared" si="15"/>
        <v>1.0658551736706687</v>
      </c>
      <c r="W82" s="3">
        <f t="shared" si="15"/>
        <v>1.0608441213220474</v>
      </c>
      <c r="X82" s="3">
        <f t="shared" si="15"/>
        <v>1.0579671363115692</v>
      </c>
      <c r="Y82" s="3">
        <f t="shared" si="15"/>
        <v>1.053014186671444</v>
      </c>
      <c r="Z82" s="3">
        <f t="shared" si="15"/>
        <v>1.0510898404701932</v>
      </c>
      <c r="AA82" s="3">
        <f t="shared" si="15"/>
        <v>1.050460440985733</v>
      </c>
      <c r="AB82" s="3">
        <f t="shared" si="15"/>
        <v>1.0550990431904161</v>
      </c>
      <c r="AC82" s="14">
        <f t="shared" si="15"/>
        <v>1.0589192461300312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11" t="s">
        <v>68</v>
      </c>
      <c r="B83" s="3">
        <f>B79/B78</f>
        <v>0.85708791208791213</v>
      </c>
      <c r="C83" s="3">
        <f t="shared" ref="C83:AC83" si="16">C79/C78</f>
        <v>1</v>
      </c>
      <c r="D83" s="3">
        <f t="shared" si="16"/>
        <v>0.83294311029964552</v>
      </c>
      <c r="E83" s="3">
        <f t="shared" si="16"/>
        <v>0.80270566506410257</v>
      </c>
      <c r="F83" s="3">
        <f t="shared" si="16"/>
        <v>0.79880645655226445</v>
      </c>
      <c r="G83" s="3">
        <f t="shared" si="16"/>
        <v>0.82027162135367304</v>
      </c>
      <c r="H83" s="3">
        <f t="shared" si="16"/>
        <v>0.8104591890737135</v>
      </c>
      <c r="I83" s="3">
        <f t="shared" si="16"/>
        <v>0.98156620263020633</v>
      </c>
      <c r="J83" s="3">
        <f t="shared" si="16"/>
        <v>0.95323925423302924</v>
      </c>
      <c r="K83" s="3">
        <f t="shared" si="16"/>
        <v>0.8836830341750439</v>
      </c>
      <c r="L83" s="3">
        <f t="shared" si="16"/>
        <v>0.85788227016155105</v>
      </c>
      <c r="M83" s="3">
        <f t="shared" si="16"/>
        <v>0.85008607844931738</v>
      </c>
      <c r="N83" s="3">
        <f t="shared" si="16"/>
        <v>0.85508990058168677</v>
      </c>
      <c r="O83" s="3">
        <f t="shared" si="16"/>
        <v>0.87396577711570356</v>
      </c>
      <c r="P83" s="3">
        <f t="shared" si="16"/>
        <v>0.8925459448042169</v>
      </c>
      <c r="Q83" s="3">
        <f t="shared" si="16"/>
        <v>0.90575309006993066</v>
      </c>
      <c r="R83" s="3">
        <f t="shared" si="16"/>
        <v>0.9094846676503765</v>
      </c>
      <c r="S83" s="3">
        <f t="shared" si="16"/>
        <v>0.89771198546684117</v>
      </c>
      <c r="T83" s="3">
        <f t="shared" si="16"/>
        <v>0.88056701317002328</v>
      </c>
      <c r="U83" s="3">
        <f t="shared" si="16"/>
        <v>0.86386313709934914</v>
      </c>
      <c r="V83" s="3">
        <f t="shared" si="16"/>
        <v>0.88010499198977876</v>
      </c>
      <c r="W83" s="3">
        <f t="shared" si="16"/>
        <v>0.87473879561523438</v>
      </c>
      <c r="X83" s="3">
        <f t="shared" si="16"/>
        <v>0.87864432011250604</v>
      </c>
      <c r="Y83" s="3">
        <f t="shared" si="16"/>
        <v>0.90536053606602118</v>
      </c>
      <c r="Z83" s="3">
        <f t="shared" si="16"/>
        <v>0.93880127365445332</v>
      </c>
      <c r="AA83" s="3">
        <f t="shared" si="16"/>
        <v>0.94560549612317357</v>
      </c>
      <c r="AB83" s="3">
        <f t="shared" si="16"/>
        <v>0.95851226298216718</v>
      </c>
      <c r="AC83" s="14">
        <f t="shared" si="16"/>
        <v>0.91903422350487807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s="17" customFormat="1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8" t="s">
        <v>72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8" t="s">
        <v>69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8" t="s">
        <v>70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8" t="s">
        <v>71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1"/>
      <c r="AB142" s="7"/>
      <c r="AC142" s="7"/>
    </row>
    <row r="143" spans="1:49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49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47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47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47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47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47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47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47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47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47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47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47" ht="26.25">
      <c r="A155" s="15" t="s">
        <v>9</v>
      </c>
    </row>
    <row r="156" spans="1:47">
      <c r="A156" s="6" t="s">
        <v>61</v>
      </c>
      <c r="B156" s="7" t="s">
        <v>13</v>
      </c>
      <c r="C156" s="7" t="s">
        <v>14</v>
      </c>
      <c r="D156" s="7" t="s">
        <v>15</v>
      </c>
      <c r="E156" s="7" t="s">
        <v>16</v>
      </c>
      <c r="F156" s="7" t="s">
        <v>17</v>
      </c>
      <c r="G156" s="7" t="s">
        <v>18</v>
      </c>
      <c r="H156" s="7" t="s">
        <v>19</v>
      </c>
      <c r="I156" s="7" t="s">
        <v>20</v>
      </c>
      <c r="J156" s="7" t="s">
        <v>21</v>
      </c>
      <c r="K156" s="7" t="s">
        <v>22</v>
      </c>
      <c r="L156" s="7" t="s">
        <v>23</v>
      </c>
      <c r="M156" s="7" t="s">
        <v>24</v>
      </c>
      <c r="N156" s="7" t="s">
        <v>25</v>
      </c>
      <c r="O156" s="7" t="s">
        <v>26</v>
      </c>
      <c r="P156" s="7" t="s">
        <v>27</v>
      </c>
      <c r="Q156" s="7" t="s">
        <v>28</v>
      </c>
      <c r="R156" s="7" t="s">
        <v>29</v>
      </c>
      <c r="S156" s="7" t="s">
        <v>30</v>
      </c>
      <c r="T156" s="7" t="s">
        <v>31</v>
      </c>
      <c r="U156" s="7" t="s">
        <v>32</v>
      </c>
      <c r="V156" s="7" t="s">
        <v>33</v>
      </c>
      <c r="W156" s="7" t="s">
        <v>34</v>
      </c>
      <c r="X156" s="7" t="s">
        <v>35</v>
      </c>
      <c r="Y156" s="7" t="s">
        <v>36</v>
      </c>
      <c r="Z156" s="7" t="s">
        <v>37</v>
      </c>
      <c r="AA156" s="7" t="s">
        <v>38</v>
      </c>
      <c r="AB156" s="7" t="s">
        <v>39</v>
      </c>
      <c r="AC156" s="7" t="s">
        <v>40</v>
      </c>
      <c r="AD156" s="7" t="s">
        <v>41</v>
      </c>
      <c r="AE156" s="7" t="s">
        <v>42</v>
      </c>
      <c r="AF156" s="7" t="s">
        <v>43</v>
      </c>
      <c r="AG156" s="7" t="s">
        <v>44</v>
      </c>
      <c r="AH156" s="7" t="s">
        <v>45</v>
      </c>
      <c r="AI156" s="7" t="s">
        <v>46</v>
      </c>
      <c r="AJ156" s="7" t="s">
        <v>47</v>
      </c>
      <c r="AK156" s="7" t="s">
        <v>48</v>
      </c>
      <c r="AL156" s="7" t="s">
        <v>49</v>
      </c>
      <c r="AM156" s="7" t="s">
        <v>50</v>
      </c>
      <c r="AN156" s="7" t="s">
        <v>51</v>
      </c>
      <c r="AO156" s="7" t="s">
        <v>52</v>
      </c>
      <c r="AP156" s="7" t="s">
        <v>53</v>
      </c>
      <c r="AQ156" s="7" t="s">
        <v>54</v>
      </c>
      <c r="AR156" s="7" t="s">
        <v>55</v>
      </c>
      <c r="AS156" s="7" t="s">
        <v>56</v>
      </c>
      <c r="AT156" s="7" t="s">
        <v>57</v>
      </c>
      <c r="AU156" s="7" t="s">
        <v>58</v>
      </c>
    </row>
    <row r="157" spans="1:47">
      <c r="A157" s="1" t="s">
        <v>62</v>
      </c>
    </row>
    <row r="158" spans="1:47">
      <c r="A158" s="11" t="s">
        <v>1</v>
      </c>
      <c r="B158" s="3">
        <v>364</v>
      </c>
      <c r="C158" s="3">
        <v>596</v>
      </c>
      <c r="D158" s="3">
        <v>620</v>
      </c>
      <c r="E158" s="3">
        <v>640</v>
      </c>
      <c r="F158" s="3">
        <v>660</v>
      </c>
      <c r="G158" s="3">
        <v>680</v>
      </c>
      <c r="H158" s="3">
        <v>700</v>
      </c>
      <c r="I158" s="3">
        <v>720</v>
      </c>
      <c r="J158" s="3">
        <v>740</v>
      </c>
      <c r="K158" s="3">
        <v>760</v>
      </c>
      <c r="L158" s="3">
        <v>780</v>
      </c>
      <c r="M158" s="3">
        <v>800</v>
      </c>
      <c r="N158" s="3">
        <v>820</v>
      </c>
      <c r="O158" s="3">
        <v>840</v>
      </c>
      <c r="P158" s="3">
        <v>860</v>
      </c>
      <c r="Q158" s="3">
        <v>880</v>
      </c>
      <c r="R158" s="3">
        <v>900</v>
      </c>
      <c r="S158" s="3">
        <v>920</v>
      </c>
      <c r="T158" s="3">
        <v>940</v>
      </c>
      <c r="U158" s="3">
        <v>960</v>
      </c>
      <c r="V158" s="3">
        <v>980</v>
      </c>
      <c r="W158" s="3">
        <v>1000</v>
      </c>
      <c r="X158" s="3">
        <v>1020</v>
      </c>
      <c r="Y158" s="3">
        <v>1040</v>
      </c>
      <c r="Z158" s="3">
        <v>1060</v>
      </c>
      <c r="AA158" s="3">
        <v>1080</v>
      </c>
      <c r="AB158" s="3">
        <v>1100</v>
      </c>
      <c r="AC158" s="3">
        <v>1120</v>
      </c>
      <c r="AD158" s="3">
        <v>1140</v>
      </c>
      <c r="AE158" s="3">
        <v>1160</v>
      </c>
      <c r="AF158" s="3">
        <v>1180</v>
      </c>
      <c r="AG158" s="3">
        <v>1200</v>
      </c>
      <c r="AH158" s="3">
        <v>1220</v>
      </c>
      <c r="AI158" s="3">
        <v>1240</v>
      </c>
      <c r="AJ158" s="3">
        <v>1260</v>
      </c>
      <c r="AK158" s="3">
        <v>1280</v>
      </c>
      <c r="AL158" s="3">
        <v>1300</v>
      </c>
      <c r="AM158" s="3">
        <v>1320</v>
      </c>
      <c r="AN158" s="3">
        <v>1340</v>
      </c>
      <c r="AO158" s="3">
        <v>1360</v>
      </c>
      <c r="AP158" s="3">
        <v>1380</v>
      </c>
      <c r="AQ158" s="3">
        <v>1400</v>
      </c>
      <c r="AR158" s="3">
        <v>1420</v>
      </c>
      <c r="AS158" s="3">
        <v>1440</v>
      </c>
      <c r="AT158" s="3">
        <v>1460</v>
      </c>
      <c r="AU158" s="3">
        <v>1480</v>
      </c>
    </row>
    <row r="159" spans="1:47">
      <c r="A159" s="11" t="s">
        <v>2</v>
      </c>
      <c r="B159" s="3">
        <v>311.98</v>
      </c>
      <c r="C159" s="3">
        <v>596</v>
      </c>
      <c r="D159" s="3">
        <v>620</v>
      </c>
      <c r="E159" s="3">
        <v>640</v>
      </c>
      <c r="F159" s="3">
        <v>660</v>
      </c>
      <c r="G159" s="3">
        <v>680</v>
      </c>
      <c r="H159" s="3">
        <v>700</v>
      </c>
      <c r="I159" s="3">
        <v>720</v>
      </c>
      <c r="J159" s="3">
        <v>740</v>
      </c>
      <c r="K159" s="3">
        <v>760</v>
      </c>
      <c r="L159" s="3">
        <v>780</v>
      </c>
      <c r="M159" s="3">
        <v>800</v>
      </c>
      <c r="N159" s="3">
        <v>820</v>
      </c>
      <c r="O159" s="3">
        <v>840</v>
      </c>
      <c r="P159" s="3">
        <v>860</v>
      </c>
      <c r="Q159" s="3">
        <v>880</v>
      </c>
      <c r="R159" s="3">
        <v>900</v>
      </c>
      <c r="S159" s="3">
        <v>920</v>
      </c>
      <c r="T159" s="3">
        <v>940</v>
      </c>
      <c r="U159" s="3">
        <v>960</v>
      </c>
      <c r="V159" s="3">
        <v>980</v>
      </c>
      <c r="W159" s="3">
        <v>1000</v>
      </c>
      <c r="X159" s="3">
        <v>1020</v>
      </c>
      <c r="Y159" s="3">
        <v>1040</v>
      </c>
      <c r="Z159" s="3">
        <v>1060</v>
      </c>
      <c r="AA159" s="3">
        <v>1080</v>
      </c>
      <c r="AB159" s="3">
        <v>1100</v>
      </c>
      <c r="AC159" s="3">
        <v>1120</v>
      </c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>
      <c r="A160" s="11" t="s">
        <v>3</v>
      </c>
      <c r="B160" s="3">
        <v>364</v>
      </c>
      <c r="C160" s="3">
        <v>564</v>
      </c>
      <c r="D160" s="3">
        <v>588</v>
      </c>
      <c r="E160" s="3">
        <v>608</v>
      </c>
      <c r="F160" s="3">
        <v>628</v>
      </c>
      <c r="G160" s="3">
        <v>648</v>
      </c>
      <c r="H160" s="3">
        <v>668</v>
      </c>
      <c r="I160" s="3">
        <v>688</v>
      </c>
      <c r="J160" s="3">
        <v>708</v>
      </c>
      <c r="K160" s="3">
        <v>728</v>
      </c>
      <c r="L160" s="3">
        <v>748</v>
      </c>
      <c r="M160" s="3">
        <v>768</v>
      </c>
      <c r="N160" s="3">
        <v>788</v>
      </c>
      <c r="O160" s="3">
        <v>808</v>
      </c>
      <c r="P160" s="3">
        <v>828</v>
      </c>
      <c r="Q160" s="3">
        <v>848</v>
      </c>
      <c r="R160" s="3">
        <v>868</v>
      </c>
      <c r="S160" s="3">
        <v>888</v>
      </c>
      <c r="T160" s="3">
        <v>904</v>
      </c>
      <c r="U160" s="3">
        <v>924</v>
      </c>
      <c r="V160" s="3">
        <v>944</v>
      </c>
      <c r="W160" s="3">
        <v>964</v>
      </c>
      <c r="X160" s="3">
        <v>984</v>
      </c>
      <c r="Y160" s="3">
        <v>1004</v>
      </c>
      <c r="Z160" s="3">
        <v>1024</v>
      </c>
      <c r="AA160" s="3">
        <v>1044</v>
      </c>
      <c r="AB160" s="3">
        <v>1064</v>
      </c>
      <c r="AC160" s="3">
        <v>1084</v>
      </c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29">
      <c r="A161" s="11" t="s">
        <v>66</v>
      </c>
      <c r="B161" s="3">
        <f>B159-B160</f>
        <v>-52.019999999999982</v>
      </c>
      <c r="C161" s="3">
        <f t="shared" ref="C161:S161" si="17">C159-C160</f>
        <v>32</v>
      </c>
      <c r="D161" s="3">
        <f t="shared" si="17"/>
        <v>32</v>
      </c>
      <c r="E161" s="3">
        <f t="shared" si="17"/>
        <v>32</v>
      </c>
      <c r="F161" s="3">
        <f t="shared" si="17"/>
        <v>32</v>
      </c>
      <c r="G161" s="3">
        <f t="shared" si="17"/>
        <v>32</v>
      </c>
      <c r="H161" s="3">
        <f t="shared" si="17"/>
        <v>32</v>
      </c>
      <c r="I161" s="3">
        <f t="shared" si="17"/>
        <v>32</v>
      </c>
      <c r="J161" s="3">
        <f t="shared" si="17"/>
        <v>32</v>
      </c>
      <c r="K161" s="3">
        <f t="shared" si="17"/>
        <v>32</v>
      </c>
      <c r="L161" s="3">
        <f t="shared" si="17"/>
        <v>32</v>
      </c>
      <c r="M161" s="3">
        <f t="shared" si="17"/>
        <v>32</v>
      </c>
      <c r="N161" s="3">
        <f t="shared" si="17"/>
        <v>32</v>
      </c>
      <c r="O161" s="3">
        <f t="shared" si="17"/>
        <v>32</v>
      </c>
      <c r="P161" s="3">
        <f t="shared" si="17"/>
        <v>32</v>
      </c>
      <c r="Q161" s="3">
        <f t="shared" si="17"/>
        <v>32</v>
      </c>
      <c r="R161" s="3">
        <f t="shared" si="17"/>
        <v>32</v>
      </c>
      <c r="S161" s="3">
        <f t="shared" si="17"/>
        <v>32</v>
      </c>
      <c r="T161" s="3">
        <f>T159-T160</f>
        <v>36</v>
      </c>
      <c r="U161" s="3">
        <f t="shared" ref="U161:AC161" si="18">U159-U160</f>
        <v>36</v>
      </c>
      <c r="V161" s="3">
        <f t="shared" si="18"/>
        <v>36</v>
      </c>
      <c r="W161" s="3">
        <f t="shared" si="18"/>
        <v>36</v>
      </c>
      <c r="X161" s="3">
        <f t="shared" si="18"/>
        <v>36</v>
      </c>
      <c r="Y161" s="3">
        <f t="shared" si="18"/>
        <v>36</v>
      </c>
      <c r="Z161" s="3">
        <f t="shared" si="18"/>
        <v>36</v>
      </c>
      <c r="AA161" s="3">
        <f t="shared" si="18"/>
        <v>36</v>
      </c>
      <c r="AB161" s="3">
        <f t="shared" si="18"/>
        <v>36</v>
      </c>
      <c r="AC161" s="3">
        <f t="shared" si="18"/>
        <v>36</v>
      </c>
    </row>
    <row r="162" spans="1:29">
      <c r="A162" s="11" t="s">
        <v>67</v>
      </c>
      <c r="B162">
        <v>0.86</v>
      </c>
      <c r="C162">
        <v>1.06</v>
      </c>
      <c r="D162">
        <v>1.05</v>
      </c>
      <c r="E162">
        <v>1.05</v>
      </c>
      <c r="F162">
        <v>1.05</v>
      </c>
      <c r="G162">
        <v>1.05</v>
      </c>
      <c r="H162">
        <v>1.05</v>
      </c>
      <c r="I162">
        <v>1.05</v>
      </c>
      <c r="J162">
        <v>1.05</v>
      </c>
      <c r="K162">
        <v>1.04</v>
      </c>
      <c r="L162">
        <v>1.04</v>
      </c>
      <c r="M162">
        <v>1.04</v>
      </c>
      <c r="N162">
        <v>1.04</v>
      </c>
      <c r="O162">
        <v>1.04</v>
      </c>
      <c r="P162">
        <v>1.04</v>
      </c>
      <c r="Q162">
        <v>1.04</v>
      </c>
      <c r="R162">
        <v>1.04</v>
      </c>
      <c r="S162">
        <v>1.04</v>
      </c>
      <c r="T162" s="3">
        <f>T159/T160</f>
        <v>1.0398230088495575</v>
      </c>
      <c r="U162" s="3">
        <f t="shared" ref="U162:AC162" si="19">U159/U160</f>
        <v>1.0389610389610389</v>
      </c>
      <c r="V162" s="3">
        <f t="shared" si="19"/>
        <v>1.0381355932203389</v>
      </c>
      <c r="W162" s="3">
        <f t="shared" si="19"/>
        <v>1.0373443983402491</v>
      </c>
      <c r="X162" s="3">
        <f t="shared" si="19"/>
        <v>1.0365853658536586</v>
      </c>
      <c r="Y162" s="3">
        <f t="shared" si="19"/>
        <v>1.0358565737051793</v>
      </c>
      <c r="Z162" s="3">
        <f t="shared" si="19"/>
        <v>1.03515625</v>
      </c>
      <c r="AA162" s="3">
        <f t="shared" si="19"/>
        <v>1.0344827586206897</v>
      </c>
      <c r="AB162" s="3">
        <f t="shared" si="19"/>
        <v>1.0338345864661653</v>
      </c>
      <c r="AC162" s="3">
        <f t="shared" si="19"/>
        <v>1.033210332103321</v>
      </c>
    </row>
    <row r="163" spans="1:29">
      <c r="A163" s="11" t="s">
        <v>68</v>
      </c>
      <c r="B163">
        <v>0.86</v>
      </c>
      <c r="C163">
        <f t="shared" ref="C163:S163" si="20">C159/C158</f>
        <v>1</v>
      </c>
      <c r="D163">
        <f t="shared" si="20"/>
        <v>1</v>
      </c>
      <c r="E163">
        <f t="shared" si="20"/>
        <v>1</v>
      </c>
      <c r="F163">
        <f t="shared" si="20"/>
        <v>1</v>
      </c>
      <c r="G163">
        <f t="shared" si="20"/>
        <v>1</v>
      </c>
      <c r="H163">
        <f t="shared" si="20"/>
        <v>1</v>
      </c>
      <c r="I163">
        <f t="shared" si="20"/>
        <v>1</v>
      </c>
      <c r="J163">
        <f t="shared" si="20"/>
        <v>1</v>
      </c>
      <c r="K163">
        <f t="shared" si="20"/>
        <v>1</v>
      </c>
      <c r="L163">
        <f t="shared" si="20"/>
        <v>1</v>
      </c>
      <c r="M163">
        <f t="shared" si="20"/>
        <v>1</v>
      </c>
      <c r="N163">
        <f t="shared" si="20"/>
        <v>1</v>
      </c>
      <c r="O163">
        <f t="shared" si="20"/>
        <v>1</v>
      </c>
      <c r="P163">
        <f t="shared" si="20"/>
        <v>1</v>
      </c>
      <c r="Q163">
        <f t="shared" si="20"/>
        <v>1</v>
      </c>
      <c r="R163">
        <f t="shared" si="20"/>
        <v>1</v>
      </c>
      <c r="S163">
        <f t="shared" si="20"/>
        <v>1</v>
      </c>
      <c r="T163" s="3">
        <f>T159/T158</f>
        <v>1</v>
      </c>
      <c r="U163" s="3">
        <f t="shared" ref="U163:AC163" si="21">U159/U158</f>
        <v>1</v>
      </c>
      <c r="V163" s="3">
        <f t="shared" si="21"/>
        <v>1</v>
      </c>
      <c r="W163" s="3">
        <f t="shared" si="21"/>
        <v>1</v>
      </c>
      <c r="X163" s="3">
        <f t="shared" si="21"/>
        <v>1</v>
      </c>
      <c r="Y163" s="3">
        <f t="shared" si="21"/>
        <v>1</v>
      </c>
      <c r="Z163" s="3">
        <f t="shared" si="21"/>
        <v>1</v>
      </c>
      <c r="AA163" s="3">
        <f t="shared" si="21"/>
        <v>1</v>
      </c>
      <c r="AB163" s="3">
        <f t="shared" si="21"/>
        <v>1</v>
      </c>
      <c r="AC163" s="3">
        <f t="shared" si="21"/>
        <v>1</v>
      </c>
    </row>
    <row r="164" spans="1:29">
      <c r="A164" s="11"/>
    </row>
    <row r="165" spans="1:29" s="17" customFormat="1">
      <c r="A165" s="16"/>
    </row>
    <row r="166" spans="1:29">
      <c r="A166" s="11"/>
    </row>
    <row r="167" spans="1:29">
      <c r="A167" s="11"/>
    </row>
    <row r="168" spans="1:29">
      <c r="A168" s="11"/>
    </row>
    <row r="169" spans="1:29">
      <c r="A169" s="11"/>
    </row>
    <row r="170" spans="1:29">
      <c r="A170" s="11"/>
    </row>
    <row r="171" spans="1:29">
      <c r="A171" s="11"/>
    </row>
    <row r="172" spans="1:29">
      <c r="A172" s="11"/>
    </row>
    <row r="173" spans="1:29">
      <c r="A173" s="11"/>
    </row>
    <row r="174" spans="1:29">
      <c r="A174" s="11"/>
    </row>
    <row r="175" spans="1:29">
      <c r="A175" s="11"/>
    </row>
    <row r="176" spans="1:29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6">
      <c r="A209" s="11"/>
    </row>
    <row r="210" spans="1:16">
      <c r="A210" s="11"/>
      <c r="P210" s="18" t="s">
        <v>73</v>
      </c>
    </row>
    <row r="211" spans="1:16">
      <c r="A211" s="11"/>
      <c r="P211" s="18" t="s">
        <v>69</v>
      </c>
    </row>
    <row r="212" spans="1:16">
      <c r="A212" s="11"/>
      <c r="P212" s="18" t="s">
        <v>70</v>
      </c>
    </row>
    <row r="213" spans="1:16">
      <c r="A213" s="11"/>
      <c r="P213" s="18" t="s">
        <v>71</v>
      </c>
    </row>
    <row r="214" spans="1:16">
      <c r="A214" s="11"/>
    </row>
    <row r="215" spans="1:16">
      <c r="A215" s="11"/>
    </row>
    <row r="216" spans="1:16">
      <c r="A216" s="11"/>
    </row>
    <row r="217" spans="1:16">
      <c r="A217" s="11"/>
    </row>
    <row r="218" spans="1:16">
      <c r="A218" s="11"/>
    </row>
    <row r="219" spans="1:16">
      <c r="A219" s="11"/>
    </row>
    <row r="220" spans="1:16">
      <c r="A220" s="11"/>
    </row>
    <row r="221" spans="1:16">
      <c r="A221" s="11"/>
    </row>
    <row r="222" spans="1:16">
      <c r="A222" s="11"/>
    </row>
    <row r="223" spans="1:16">
      <c r="A223" s="11"/>
    </row>
    <row r="224" spans="1:16">
      <c r="A224" s="11"/>
    </row>
    <row r="225" spans="1:17">
      <c r="A225" s="11"/>
    </row>
    <row r="226" spans="1:17">
      <c r="A226" s="11"/>
    </row>
    <row r="227" spans="1:17">
      <c r="A227" s="11"/>
    </row>
    <row r="228" spans="1:17">
      <c r="A228" s="11"/>
    </row>
    <row r="229" spans="1:17">
      <c r="A229" s="11"/>
    </row>
    <row r="230" spans="1:17">
      <c r="A230" s="11"/>
    </row>
    <row r="231" spans="1:17">
      <c r="A231" s="11"/>
    </row>
    <row r="234" spans="1:17" ht="26.25">
      <c r="A234" s="15" t="s">
        <v>10</v>
      </c>
    </row>
    <row r="235" spans="1:17">
      <c r="A235" s="9" t="s">
        <v>61</v>
      </c>
      <c r="B235" s="7" t="s">
        <v>13</v>
      </c>
      <c r="C235" s="7" t="s">
        <v>14</v>
      </c>
      <c r="D235" s="7" t="s">
        <v>15</v>
      </c>
      <c r="E235" s="7" t="s">
        <v>16</v>
      </c>
      <c r="F235" s="7" t="s">
        <v>17</v>
      </c>
      <c r="G235" s="7" t="s">
        <v>18</v>
      </c>
      <c r="H235" s="7" t="s">
        <v>19</v>
      </c>
      <c r="I235" s="7" t="s">
        <v>20</v>
      </c>
      <c r="J235" s="7" t="s">
        <v>21</v>
      </c>
      <c r="K235" s="7" t="s">
        <v>22</v>
      </c>
      <c r="L235" s="7" t="s">
        <v>23</v>
      </c>
      <c r="M235" s="7" t="s">
        <v>24</v>
      </c>
      <c r="N235" s="7" t="s">
        <v>25</v>
      </c>
      <c r="O235" s="7" t="s">
        <v>26</v>
      </c>
      <c r="P235" s="7" t="s">
        <v>27</v>
      </c>
      <c r="Q235" s="7" t="s">
        <v>28</v>
      </c>
    </row>
    <row r="236" spans="1:17">
      <c r="A236" s="1" t="s">
        <v>62</v>
      </c>
    </row>
    <row r="237" spans="1:17">
      <c r="A237" s="11" t="s">
        <v>1</v>
      </c>
      <c r="D237" s="3">
        <v>136</v>
      </c>
      <c r="E237" s="3">
        <v>216</v>
      </c>
      <c r="F237" s="3">
        <v>344</v>
      </c>
      <c r="G237" s="3">
        <v>488</v>
      </c>
      <c r="H237" s="3">
        <v>664</v>
      </c>
      <c r="I237" s="3">
        <v>784</v>
      </c>
      <c r="J237" s="3">
        <v>868</v>
      </c>
      <c r="K237" s="3">
        <v>972</v>
      </c>
      <c r="L237" s="3">
        <v>1092</v>
      </c>
      <c r="M237" s="3">
        <v>1140</v>
      </c>
      <c r="N237" s="3">
        <v>1180</v>
      </c>
      <c r="O237" s="3">
        <v>1316</v>
      </c>
      <c r="P237" s="3">
        <v>1332</v>
      </c>
      <c r="Q237" s="3">
        <v>1332</v>
      </c>
    </row>
    <row r="238" spans="1:17">
      <c r="A238" s="11" t="s">
        <v>2</v>
      </c>
      <c r="D238" s="3">
        <v>104</v>
      </c>
      <c r="E238" s="3">
        <v>184</v>
      </c>
      <c r="F238" s="3">
        <v>312</v>
      </c>
      <c r="G238" s="3">
        <v>444.28</v>
      </c>
      <c r="H238" s="3">
        <v>568.76165999999989</v>
      </c>
      <c r="I238" s="3">
        <v>718.21832999999992</v>
      </c>
      <c r="J238" s="3">
        <v>819.87666000000002</v>
      </c>
      <c r="K238" s="3">
        <v>936</v>
      </c>
      <c r="L238" s="3">
        <v>1064.8</v>
      </c>
      <c r="M238" s="3">
        <v>1136.8</v>
      </c>
      <c r="N238" s="3">
        <v>1151.345</v>
      </c>
      <c r="O238" s="3">
        <v>1248.8</v>
      </c>
      <c r="P238" s="3">
        <v>1320.35</v>
      </c>
      <c r="Q238" s="3">
        <v>1332</v>
      </c>
    </row>
    <row r="239" spans="1:17">
      <c r="A239" s="11" t="s">
        <v>3</v>
      </c>
      <c r="D239" s="3">
        <v>104</v>
      </c>
      <c r="E239" s="3">
        <v>184</v>
      </c>
      <c r="F239" s="3">
        <v>312</v>
      </c>
      <c r="G239" s="3">
        <v>448</v>
      </c>
      <c r="H239" s="3">
        <v>528</v>
      </c>
      <c r="I239" s="3">
        <v>648</v>
      </c>
      <c r="J239" s="3">
        <v>776</v>
      </c>
      <c r="K239" s="3">
        <v>900</v>
      </c>
      <c r="L239" s="3">
        <v>1024</v>
      </c>
      <c r="M239" s="3">
        <v>1096</v>
      </c>
      <c r="N239" s="3">
        <v>1108</v>
      </c>
      <c r="O239" s="3">
        <v>1212</v>
      </c>
      <c r="P239" s="3">
        <v>1280</v>
      </c>
      <c r="Q239" s="3">
        <v>1292</v>
      </c>
    </row>
    <row r="240" spans="1:17">
      <c r="A240" s="11" t="s">
        <v>66</v>
      </c>
      <c r="D240" s="3">
        <f>D238-D239</f>
        <v>0</v>
      </c>
      <c r="E240" s="3">
        <f t="shared" ref="E240:Q240" si="22">E238-E239</f>
        <v>0</v>
      </c>
      <c r="F240" s="3">
        <f t="shared" si="22"/>
        <v>0</v>
      </c>
      <c r="G240" s="3">
        <f t="shared" si="22"/>
        <v>-3.7200000000000273</v>
      </c>
      <c r="H240" s="3">
        <f t="shared" si="22"/>
        <v>40.761659999999893</v>
      </c>
      <c r="I240" s="3">
        <f t="shared" si="22"/>
        <v>70.218329999999924</v>
      </c>
      <c r="J240" s="3">
        <f t="shared" si="22"/>
        <v>43.876660000000015</v>
      </c>
      <c r="K240" s="3">
        <f t="shared" si="22"/>
        <v>36</v>
      </c>
      <c r="L240" s="3">
        <f t="shared" si="22"/>
        <v>40.799999999999955</v>
      </c>
      <c r="M240" s="3">
        <f t="shared" si="22"/>
        <v>40.799999999999955</v>
      </c>
      <c r="N240" s="3">
        <f t="shared" si="22"/>
        <v>43.345000000000027</v>
      </c>
      <c r="O240" s="3">
        <f t="shared" si="22"/>
        <v>36.799999999999955</v>
      </c>
      <c r="P240" s="3">
        <f t="shared" si="22"/>
        <v>40.349999999999909</v>
      </c>
      <c r="Q240" s="3">
        <f t="shared" si="22"/>
        <v>40</v>
      </c>
    </row>
    <row r="241" spans="1:17">
      <c r="A241" s="11" t="s">
        <v>67</v>
      </c>
      <c r="D241">
        <f>D238/D239</f>
        <v>1</v>
      </c>
      <c r="E241">
        <f t="shared" ref="E241:F241" si="23">E238/E239</f>
        <v>1</v>
      </c>
      <c r="F241">
        <f t="shared" si="23"/>
        <v>1</v>
      </c>
      <c r="G241">
        <v>0.99</v>
      </c>
      <c r="H241">
        <v>1.08</v>
      </c>
      <c r="I241">
        <v>1.1100000000000001</v>
      </c>
      <c r="J241">
        <v>1.06</v>
      </c>
      <c r="K241">
        <v>1.04</v>
      </c>
      <c r="L241">
        <v>1.04</v>
      </c>
      <c r="M241">
        <v>1.04</v>
      </c>
      <c r="N241">
        <v>1.04</v>
      </c>
      <c r="O241">
        <v>1.03</v>
      </c>
      <c r="P241">
        <v>1.03</v>
      </c>
      <c r="Q241">
        <v>1.03</v>
      </c>
    </row>
    <row r="242" spans="1:17">
      <c r="A242" s="11" t="s">
        <v>68</v>
      </c>
      <c r="D242">
        <v>0.76</v>
      </c>
      <c r="E242">
        <v>0.85</v>
      </c>
      <c r="F242">
        <v>0.91</v>
      </c>
      <c r="G242">
        <v>0.91</v>
      </c>
      <c r="H242">
        <v>0.86</v>
      </c>
      <c r="I242">
        <v>0.92</v>
      </c>
      <c r="J242">
        <v>0.94</v>
      </c>
      <c r="K242">
        <v>0.96</v>
      </c>
      <c r="L242">
        <v>0.97</v>
      </c>
      <c r="M242">
        <v>0.99</v>
      </c>
      <c r="N242">
        <v>0.98</v>
      </c>
      <c r="O242">
        <v>0.95</v>
      </c>
      <c r="P242">
        <v>0.99</v>
      </c>
      <c r="Q242">
        <f t="shared" ref="Q242" si="24">Q238/Q237</f>
        <v>1</v>
      </c>
    </row>
    <row r="243" spans="1:17">
      <c r="A243" s="11"/>
    </row>
    <row r="244" spans="1:17" s="17" customFormat="1">
      <c r="A244" s="16"/>
    </row>
    <row r="245" spans="1:17">
      <c r="A245" s="11"/>
    </row>
    <row r="246" spans="1:17">
      <c r="A246" s="11"/>
    </row>
    <row r="247" spans="1:17">
      <c r="A247" s="11"/>
    </row>
    <row r="248" spans="1:17">
      <c r="A248" s="11"/>
    </row>
    <row r="249" spans="1:17">
      <c r="A249" s="11"/>
    </row>
    <row r="250" spans="1:17">
      <c r="A250" s="11"/>
    </row>
    <row r="251" spans="1:17">
      <c r="A251" s="11"/>
    </row>
    <row r="252" spans="1:17">
      <c r="A252" s="11"/>
    </row>
    <row r="253" spans="1:17">
      <c r="A253" s="11"/>
    </row>
    <row r="254" spans="1:17">
      <c r="A254" s="11"/>
    </row>
    <row r="255" spans="1:17">
      <c r="A255" s="11"/>
    </row>
    <row r="256" spans="1:17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6">
      <c r="A289" s="11"/>
    </row>
    <row r="290" spans="1:16">
      <c r="A290" s="11"/>
      <c r="P290" s="18" t="s">
        <v>74</v>
      </c>
    </row>
    <row r="291" spans="1:16">
      <c r="A291" s="11"/>
      <c r="P291" s="18" t="s">
        <v>69</v>
      </c>
    </row>
    <row r="292" spans="1:16">
      <c r="A292" s="11"/>
      <c r="P292" s="18" t="s">
        <v>70</v>
      </c>
    </row>
    <row r="293" spans="1:16">
      <c r="A293" s="11"/>
      <c r="P293" s="18" t="s">
        <v>71</v>
      </c>
    </row>
    <row r="294" spans="1:16">
      <c r="A294" s="11"/>
    </row>
    <row r="295" spans="1:16">
      <c r="A295" s="11"/>
    </row>
    <row r="296" spans="1:16">
      <c r="A296" s="11"/>
    </row>
    <row r="297" spans="1:16">
      <c r="A297" s="11"/>
    </row>
    <row r="298" spans="1:16">
      <c r="A298" s="11"/>
    </row>
    <row r="299" spans="1:16">
      <c r="A299" s="11"/>
    </row>
    <row r="300" spans="1:16">
      <c r="A300" s="11"/>
    </row>
    <row r="301" spans="1:16">
      <c r="A301" s="11"/>
    </row>
    <row r="302" spans="1:16">
      <c r="A302" s="11"/>
    </row>
    <row r="303" spans="1:16">
      <c r="A303" s="11"/>
    </row>
    <row r="304" spans="1:16">
      <c r="A304" s="11"/>
    </row>
    <row r="305" spans="1:25">
      <c r="A305" s="11"/>
    </row>
    <row r="306" spans="1:25">
      <c r="A306" s="11"/>
    </row>
    <row r="307" spans="1:25">
      <c r="A307" s="11"/>
    </row>
    <row r="308" spans="1:25">
      <c r="A308" s="11"/>
    </row>
    <row r="311" spans="1:25" ht="26.25">
      <c r="A311" s="15" t="s">
        <v>0</v>
      </c>
    </row>
    <row r="312" spans="1:25">
      <c r="A312" s="6" t="s">
        <v>61</v>
      </c>
      <c r="B312" s="7" t="s">
        <v>13</v>
      </c>
      <c r="C312" s="7" t="s">
        <v>14</v>
      </c>
      <c r="D312" s="7" t="s">
        <v>15</v>
      </c>
      <c r="E312" s="7" t="s">
        <v>16</v>
      </c>
      <c r="F312" s="7" t="s">
        <v>17</v>
      </c>
      <c r="G312" s="7" t="s">
        <v>18</v>
      </c>
      <c r="H312" s="7" t="s">
        <v>19</v>
      </c>
      <c r="I312" s="7" t="s">
        <v>20</v>
      </c>
      <c r="J312" s="7" t="s">
        <v>21</v>
      </c>
      <c r="K312" s="7" t="s">
        <v>22</v>
      </c>
      <c r="L312" s="7" t="s">
        <v>23</v>
      </c>
      <c r="M312" s="7" t="s">
        <v>24</v>
      </c>
      <c r="N312" s="7" t="s">
        <v>25</v>
      </c>
      <c r="O312" s="7" t="s">
        <v>26</v>
      </c>
      <c r="P312" s="7" t="s">
        <v>27</v>
      </c>
      <c r="Q312" s="7" t="s">
        <v>28</v>
      </c>
      <c r="R312" s="7" t="s">
        <v>29</v>
      </c>
      <c r="S312" s="7" t="s">
        <v>30</v>
      </c>
      <c r="T312" s="7" t="s">
        <v>31</v>
      </c>
      <c r="U312" s="7" t="s">
        <v>32</v>
      </c>
      <c r="V312" s="7" t="s">
        <v>33</v>
      </c>
      <c r="W312" s="7" t="s">
        <v>34</v>
      </c>
      <c r="X312" s="7" t="s">
        <v>35</v>
      </c>
      <c r="Y312" s="7" t="s">
        <v>36</v>
      </c>
    </row>
    <row r="313" spans="1:25">
      <c r="A313" s="1" t="s">
        <v>62</v>
      </c>
    </row>
    <row r="314" spans="1:25">
      <c r="A314" s="11" t="s">
        <v>1</v>
      </c>
      <c r="B314" s="3"/>
      <c r="C314" s="3"/>
      <c r="D314" s="3">
        <v>144</v>
      </c>
      <c r="E314" s="3">
        <v>346.66667000000001</v>
      </c>
      <c r="F314" s="3">
        <v>501.33337</v>
      </c>
      <c r="G314" s="3">
        <v>589.33340999999996</v>
      </c>
      <c r="H314" s="3">
        <v>613.33343000000002</v>
      </c>
      <c r="I314" s="3">
        <v>693.33349999999996</v>
      </c>
      <c r="J314" s="3">
        <v>784.00019000000009</v>
      </c>
      <c r="K314" s="3">
        <v>981.52852000000007</v>
      </c>
      <c r="L314" s="3">
        <v>1141.5285199999998</v>
      </c>
      <c r="M314" s="3">
        <v>1280.1951899999999</v>
      </c>
      <c r="N314" s="3">
        <v>1360.1951899999999</v>
      </c>
      <c r="O314" s="3">
        <v>1440.1951899999999</v>
      </c>
      <c r="P314" s="3">
        <v>1536.1951899999999</v>
      </c>
      <c r="Q314" s="3">
        <v>1616.1951899999999</v>
      </c>
      <c r="R314" s="3">
        <v>1696.1951899999999</v>
      </c>
      <c r="S314" s="3">
        <v>1856.1951899999999</v>
      </c>
      <c r="T314" s="3">
        <v>2056.1951899999999</v>
      </c>
      <c r="U314" s="3">
        <v>2256.1951899999999</v>
      </c>
      <c r="V314" s="3">
        <v>2408.1951899999999</v>
      </c>
      <c r="W314" s="3">
        <v>2434.86186</v>
      </c>
      <c r="X314" s="3">
        <v>2434.86186</v>
      </c>
      <c r="Y314" s="3">
        <v>2434.86186</v>
      </c>
    </row>
    <row r="315" spans="1:25">
      <c r="A315" s="11" t="s">
        <v>2</v>
      </c>
      <c r="B315" s="3"/>
      <c r="C315" s="3"/>
      <c r="D315" s="3">
        <v>51.553330000000003</v>
      </c>
      <c r="E315" s="3">
        <v>151.11000000000001</v>
      </c>
      <c r="F315" s="3">
        <v>224</v>
      </c>
      <c r="G315" s="3">
        <v>312</v>
      </c>
      <c r="H315" s="3">
        <v>328</v>
      </c>
      <c r="I315" s="3">
        <v>722.86185999999998</v>
      </c>
      <c r="J315" s="3">
        <v>722.86185999999998</v>
      </c>
      <c r="K315" s="3">
        <v>735.58353</v>
      </c>
      <c r="L315" s="3">
        <v>759.68019000000004</v>
      </c>
      <c r="M315" s="3">
        <v>890.86185999999998</v>
      </c>
      <c r="N315" s="3">
        <v>972.93353000000002</v>
      </c>
      <c r="O315" s="3">
        <v>1146.86186</v>
      </c>
      <c r="P315" s="3">
        <v>1272.1952000000001</v>
      </c>
      <c r="Q315" s="3">
        <v>1349.52853</v>
      </c>
      <c r="R315" s="3">
        <v>1429.52853</v>
      </c>
      <c r="S315" s="3">
        <v>1509.52853</v>
      </c>
      <c r="T315" s="3">
        <v>1589.52853</v>
      </c>
      <c r="U315" s="3">
        <v>1669.52853</v>
      </c>
      <c r="V315" s="3">
        <v>1869.52853</v>
      </c>
      <c r="W315" s="3">
        <v>2069.52853</v>
      </c>
      <c r="X315" s="3">
        <v>2245.52853</v>
      </c>
      <c r="Y315" s="3">
        <v>2434.86186</v>
      </c>
    </row>
    <row r="316" spans="1:25">
      <c r="A316" s="11" t="s">
        <v>3</v>
      </c>
      <c r="B316" s="3"/>
      <c r="C316" s="3"/>
      <c r="D316" s="3">
        <v>48</v>
      </c>
      <c r="E316" s="3">
        <v>152</v>
      </c>
      <c r="F316" s="3">
        <v>224</v>
      </c>
      <c r="G316" s="3">
        <v>312</v>
      </c>
      <c r="H316" s="3">
        <v>328</v>
      </c>
      <c r="I316" s="3">
        <v>428</v>
      </c>
      <c r="J316" s="3">
        <v>428</v>
      </c>
      <c r="K316" s="3">
        <v>460</v>
      </c>
      <c r="L316" s="3">
        <v>500</v>
      </c>
      <c r="M316" s="3">
        <v>636</v>
      </c>
      <c r="N316" s="3">
        <v>712</v>
      </c>
      <c r="O316" s="3">
        <v>876</v>
      </c>
      <c r="P316" s="3">
        <v>1004</v>
      </c>
      <c r="Q316" s="3">
        <v>1080</v>
      </c>
      <c r="R316" s="3">
        <v>1160</v>
      </c>
      <c r="S316" s="3">
        <v>1240</v>
      </c>
      <c r="T316" s="3">
        <v>1320</v>
      </c>
      <c r="U316" s="3">
        <v>1400</v>
      </c>
      <c r="V316" s="3">
        <v>1600</v>
      </c>
      <c r="W316" s="3">
        <v>1800</v>
      </c>
      <c r="X316" s="3">
        <v>1976</v>
      </c>
      <c r="Y316" s="3">
        <v>2164</v>
      </c>
    </row>
    <row r="317" spans="1:25">
      <c r="A317" s="11" t="s">
        <v>66</v>
      </c>
      <c r="B317" s="3"/>
      <c r="C317" s="3"/>
      <c r="D317" s="3">
        <f>D315-D316</f>
        <v>3.5533300000000025</v>
      </c>
      <c r="E317" s="3">
        <f t="shared" ref="E317:Y317" si="25">E315-E316</f>
        <v>-0.88999999999998636</v>
      </c>
      <c r="F317" s="3">
        <f t="shared" si="25"/>
        <v>0</v>
      </c>
      <c r="G317" s="3">
        <f t="shared" si="25"/>
        <v>0</v>
      </c>
      <c r="H317" s="3">
        <f t="shared" si="25"/>
        <v>0</v>
      </c>
      <c r="I317" s="3">
        <f t="shared" si="25"/>
        <v>294.86185999999998</v>
      </c>
      <c r="J317" s="3">
        <f t="shared" si="25"/>
        <v>294.86185999999998</v>
      </c>
      <c r="K317" s="3">
        <f t="shared" si="25"/>
        <v>275.58353</v>
      </c>
      <c r="L317" s="3">
        <f t="shared" si="25"/>
        <v>259.68019000000004</v>
      </c>
      <c r="M317" s="3">
        <f t="shared" si="25"/>
        <v>254.86185999999998</v>
      </c>
      <c r="N317" s="3">
        <f t="shared" si="25"/>
        <v>260.93353000000002</v>
      </c>
      <c r="O317" s="3">
        <f t="shared" si="25"/>
        <v>270.86185999999998</v>
      </c>
      <c r="P317" s="3">
        <f t="shared" si="25"/>
        <v>268.19520000000011</v>
      </c>
      <c r="Q317" s="3">
        <f t="shared" si="25"/>
        <v>269.52853000000005</v>
      </c>
      <c r="R317" s="3">
        <f t="shared" si="25"/>
        <v>269.52853000000005</v>
      </c>
      <c r="S317" s="3">
        <f t="shared" si="25"/>
        <v>269.52853000000005</v>
      </c>
      <c r="T317" s="3">
        <f t="shared" si="25"/>
        <v>269.52853000000005</v>
      </c>
      <c r="U317" s="3">
        <f t="shared" si="25"/>
        <v>269.52853000000005</v>
      </c>
      <c r="V317" s="3">
        <f t="shared" si="25"/>
        <v>269.52853000000005</v>
      </c>
      <c r="W317" s="3">
        <f t="shared" si="25"/>
        <v>269.52853000000005</v>
      </c>
      <c r="X317" s="3">
        <f t="shared" si="25"/>
        <v>269.52853000000005</v>
      </c>
      <c r="Y317" s="3">
        <f t="shared" si="25"/>
        <v>270.86185999999998</v>
      </c>
    </row>
    <row r="318" spans="1:25">
      <c r="A318" s="11" t="s">
        <v>67</v>
      </c>
      <c r="D318" s="3">
        <f>D315/D316</f>
        <v>1.0740277083333334</v>
      </c>
      <c r="E318" s="3">
        <f t="shared" ref="E318:Y318" si="26">E315/E316</f>
        <v>0.99414473684210536</v>
      </c>
      <c r="F318" s="3">
        <f t="shared" si="26"/>
        <v>1</v>
      </c>
      <c r="G318" s="3">
        <f t="shared" si="26"/>
        <v>1</v>
      </c>
      <c r="H318" s="3">
        <f t="shared" si="26"/>
        <v>1</v>
      </c>
      <c r="I318" s="3">
        <f t="shared" si="26"/>
        <v>1.6889295794392523</v>
      </c>
      <c r="J318" s="3">
        <f t="shared" si="26"/>
        <v>1.6889295794392523</v>
      </c>
      <c r="K318" s="3">
        <f t="shared" si="26"/>
        <v>1.5990946304347826</v>
      </c>
      <c r="L318" s="3">
        <f t="shared" si="26"/>
        <v>1.5193603800000002</v>
      </c>
      <c r="M318" s="3">
        <f t="shared" si="26"/>
        <v>1.4007261949685534</v>
      </c>
      <c r="N318" s="3">
        <f t="shared" si="26"/>
        <v>1.3664796769662921</v>
      </c>
      <c r="O318" s="3">
        <f t="shared" si="26"/>
        <v>1.3092030365296803</v>
      </c>
      <c r="P318" s="3">
        <f t="shared" si="26"/>
        <v>1.2671266932270917</v>
      </c>
      <c r="Q318" s="3">
        <f t="shared" si="26"/>
        <v>1.2495634537037037</v>
      </c>
      <c r="R318" s="3">
        <f t="shared" si="26"/>
        <v>1.2323521810344829</v>
      </c>
      <c r="S318" s="3">
        <f t="shared" si="26"/>
        <v>1.2173617177419356</v>
      </c>
      <c r="T318" s="3">
        <f t="shared" si="26"/>
        <v>1.2041882803030304</v>
      </c>
      <c r="U318" s="3">
        <f t="shared" si="26"/>
        <v>1.1925203785714287</v>
      </c>
      <c r="V318" s="3">
        <f t="shared" si="26"/>
        <v>1.1684553312500001</v>
      </c>
      <c r="W318" s="3">
        <f t="shared" si="26"/>
        <v>1.1497380722222224</v>
      </c>
      <c r="X318" s="3">
        <f t="shared" si="26"/>
        <v>1.1364010779352227</v>
      </c>
      <c r="Y318" s="3">
        <f t="shared" si="26"/>
        <v>1.1251672181146026</v>
      </c>
    </row>
    <row r="319" spans="1:25">
      <c r="A319" s="11" t="s">
        <v>68</v>
      </c>
      <c r="D319" s="3">
        <f>D315/D314</f>
        <v>0.35800923611111113</v>
      </c>
      <c r="E319" s="3">
        <f t="shared" ref="E319:Y319" si="27">E315/E314</f>
        <v>0.43589422657794014</v>
      </c>
      <c r="F319" s="3">
        <f t="shared" si="27"/>
        <v>0.44680847795948631</v>
      </c>
      <c r="G319" s="3">
        <f t="shared" si="27"/>
        <v>0.52941169583445136</v>
      </c>
      <c r="H319" s="3">
        <f t="shared" si="27"/>
        <v>0.53478252440927598</v>
      </c>
      <c r="I319" s="3">
        <f t="shared" si="27"/>
        <v>1.0425889705314975</v>
      </c>
      <c r="J319" s="3">
        <f t="shared" si="27"/>
        <v>0.92201745512332067</v>
      </c>
      <c r="K319" s="3">
        <f t="shared" si="27"/>
        <v>0.74942654748330695</v>
      </c>
      <c r="L319" s="3">
        <f t="shared" si="27"/>
        <v>0.66549383277782681</v>
      </c>
      <c r="M319" s="3">
        <f t="shared" si="27"/>
        <v>0.69587971190549469</v>
      </c>
      <c r="N319" s="3">
        <f t="shared" si="27"/>
        <v>0.71528964162856667</v>
      </c>
      <c r="O319" s="3">
        <f t="shared" si="27"/>
        <v>0.79632390662268493</v>
      </c>
      <c r="P319" s="3">
        <f t="shared" si="27"/>
        <v>0.82814684506335434</v>
      </c>
      <c r="Q319" s="3">
        <f t="shared" si="27"/>
        <v>0.83500343173277236</v>
      </c>
      <c r="R319" s="3">
        <f t="shared" si="27"/>
        <v>0.84278539311268774</v>
      </c>
      <c r="S319" s="3">
        <f t="shared" si="27"/>
        <v>0.81323803559689223</v>
      </c>
      <c r="T319" s="3">
        <f t="shared" si="27"/>
        <v>0.77304359903691833</v>
      </c>
      <c r="U319" s="3">
        <f t="shared" si="27"/>
        <v>0.73997521907667929</v>
      </c>
      <c r="V319" s="3">
        <f t="shared" si="27"/>
        <v>0.77631935225317017</v>
      </c>
      <c r="W319" s="3">
        <f t="shared" si="27"/>
        <v>0.84995726615882838</v>
      </c>
      <c r="X319" s="3">
        <f t="shared" si="27"/>
        <v>0.92224062764694181</v>
      </c>
      <c r="Y319" s="3">
        <f t="shared" si="27"/>
        <v>1</v>
      </c>
    </row>
    <row r="320" spans="1:25">
      <c r="A320" s="1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s="17" customFormat="1">
      <c r="A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>
      <c r="A322" s="1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1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1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1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1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1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1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1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1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1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1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1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1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1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1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1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1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1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1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1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1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1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1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1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1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1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1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1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1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1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1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1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1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1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1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1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1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1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1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1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1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1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1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1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1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1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1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 t="s">
        <v>75</v>
      </c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1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 t="s">
        <v>76</v>
      </c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1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 t="s">
        <v>70</v>
      </c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1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 t="s">
        <v>77</v>
      </c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1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1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1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1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1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1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1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1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1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1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1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1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1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37">
      <c r="A385" s="1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37">
      <c r="A386" s="1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37">
      <c r="A387" s="1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90" spans="1:37" ht="26.25">
      <c r="A390" s="15" t="s">
        <v>11</v>
      </c>
    </row>
    <row r="391" spans="1:37">
      <c r="A391" s="6" t="s">
        <v>61</v>
      </c>
      <c r="B391" s="7" t="s">
        <v>13</v>
      </c>
      <c r="C391" s="7" t="s">
        <v>14</v>
      </c>
      <c r="D391" s="7" t="s">
        <v>15</v>
      </c>
      <c r="E391" s="7" t="s">
        <v>16</v>
      </c>
      <c r="F391" s="7" t="s">
        <v>17</v>
      </c>
      <c r="G391" s="7" t="s">
        <v>18</v>
      </c>
      <c r="H391" s="7" t="s">
        <v>19</v>
      </c>
      <c r="I391" s="7" t="s">
        <v>20</v>
      </c>
      <c r="J391" s="7" t="s">
        <v>21</v>
      </c>
      <c r="K391" s="7" t="s">
        <v>22</v>
      </c>
      <c r="L391" s="7" t="s">
        <v>23</v>
      </c>
      <c r="M391" s="7" t="s">
        <v>24</v>
      </c>
      <c r="N391" s="7" t="s">
        <v>25</v>
      </c>
      <c r="O391" s="7" t="s">
        <v>26</v>
      </c>
      <c r="P391" s="7" t="s">
        <v>27</v>
      </c>
      <c r="Q391" s="7" t="s">
        <v>28</v>
      </c>
      <c r="R391" s="7" t="s">
        <v>29</v>
      </c>
      <c r="S391" s="7" t="s">
        <v>30</v>
      </c>
      <c r="T391" s="7" t="s">
        <v>31</v>
      </c>
      <c r="U391" s="7" t="s">
        <v>32</v>
      </c>
      <c r="V391" s="7" t="s">
        <v>33</v>
      </c>
      <c r="W391" s="7" t="s">
        <v>34</v>
      </c>
      <c r="X391" s="7" t="s">
        <v>35</v>
      </c>
      <c r="Y391" s="7" t="s">
        <v>36</v>
      </c>
      <c r="Z391" s="7" t="s">
        <v>37</v>
      </c>
      <c r="AA391" s="7" t="s">
        <v>38</v>
      </c>
      <c r="AB391" s="7" t="s">
        <v>39</v>
      </c>
      <c r="AC391" s="7" t="s">
        <v>40</v>
      </c>
      <c r="AD391" s="7" t="s">
        <v>41</v>
      </c>
      <c r="AE391" s="7" t="s">
        <v>42</v>
      </c>
      <c r="AF391" s="7" t="s">
        <v>43</v>
      </c>
      <c r="AG391" s="7" t="s">
        <v>44</v>
      </c>
      <c r="AH391" s="7" t="s">
        <v>45</v>
      </c>
      <c r="AI391" s="7" t="s">
        <v>46</v>
      </c>
      <c r="AJ391" s="7" t="s">
        <v>47</v>
      </c>
      <c r="AK391" s="7" t="s">
        <v>48</v>
      </c>
    </row>
    <row r="392" spans="1:37">
      <c r="A392" s="1" t="s">
        <v>62</v>
      </c>
    </row>
    <row r="393" spans="1:37">
      <c r="A393" s="11" t="s">
        <v>1</v>
      </c>
      <c r="B393" s="3"/>
      <c r="C393" s="3"/>
      <c r="D393" s="3">
        <v>31.1</v>
      </c>
      <c r="E393" s="3">
        <v>45.333329999999997</v>
      </c>
      <c r="F393" s="3">
        <v>58.666670000000003</v>
      </c>
      <c r="G393" s="3">
        <v>58.666670000000003</v>
      </c>
      <c r="H393" s="3">
        <v>58.666670000000003</v>
      </c>
      <c r="I393" s="3">
        <v>58.666670000000003</v>
      </c>
      <c r="J393" s="3">
        <v>58.666670000000003</v>
      </c>
      <c r="K393" s="3">
        <v>98.471670000000003</v>
      </c>
      <c r="L393" s="3">
        <v>148.94333</v>
      </c>
      <c r="M393" s="3">
        <v>252.88665999999998</v>
      </c>
      <c r="N393" s="3">
        <v>274.60998999999998</v>
      </c>
      <c r="O393" s="3">
        <v>357.44001000000009</v>
      </c>
      <c r="P393" s="3">
        <v>448.16334000000006</v>
      </c>
      <c r="Q393" s="3">
        <v>528.16333999999995</v>
      </c>
      <c r="R393" s="3">
        <v>608.16333999999983</v>
      </c>
      <c r="S393" s="3">
        <v>688.16332999999986</v>
      </c>
      <c r="T393" s="3">
        <v>768.16332999999986</v>
      </c>
      <c r="U393" s="3">
        <v>848.16332999999986</v>
      </c>
      <c r="V393" s="3">
        <v>928.16332999999997</v>
      </c>
      <c r="W393" s="3">
        <v>1250.83</v>
      </c>
      <c r="X393" s="3">
        <v>1520.1633299999999</v>
      </c>
      <c r="Y393" s="3">
        <v>1685.4966599999998</v>
      </c>
      <c r="Z393" s="3">
        <v>1840.40833</v>
      </c>
      <c r="AA393" s="3">
        <v>2005.0883299999998</v>
      </c>
      <c r="AB393" s="3">
        <v>2116.4083300000002</v>
      </c>
      <c r="AC393" s="3">
        <v>2556.4083300000002</v>
      </c>
      <c r="AD393" s="3">
        <v>2974.7483299999999</v>
      </c>
      <c r="AE393" s="3">
        <v>3154.7483299999999</v>
      </c>
      <c r="AF393" s="3">
        <v>3421.3333299999999</v>
      </c>
      <c r="AG393" s="3">
        <v>3861.3333299999999</v>
      </c>
      <c r="AH393" s="3">
        <v>4037.3333299999999</v>
      </c>
      <c r="AI393" s="3">
        <v>4037.3333299999999</v>
      </c>
      <c r="AJ393" s="3">
        <v>4037.3333299999999</v>
      </c>
      <c r="AK393" s="3">
        <v>4037.3333299999999</v>
      </c>
    </row>
    <row r="394" spans="1:37">
      <c r="A394" s="11" t="s">
        <v>2</v>
      </c>
      <c r="B394" s="3"/>
      <c r="C394" s="3"/>
      <c r="D394" s="3">
        <v>0</v>
      </c>
      <c r="E394" s="3">
        <v>26.66667</v>
      </c>
      <c r="F394" s="3">
        <v>53.333329999999997</v>
      </c>
      <c r="G394" s="3">
        <v>53.333329999999997</v>
      </c>
      <c r="H394" s="3">
        <v>53.333329999999997</v>
      </c>
      <c r="I394" s="3">
        <v>53.333329999999997</v>
      </c>
      <c r="J394" s="3">
        <v>53.333329999999997</v>
      </c>
      <c r="K394" s="3">
        <v>53.333329999999997</v>
      </c>
      <c r="L394" s="3">
        <v>108.54834</v>
      </c>
      <c r="M394" s="3">
        <v>124.75667</v>
      </c>
      <c r="N394" s="3">
        <v>163.80667</v>
      </c>
      <c r="O394" s="3">
        <v>219.68</v>
      </c>
      <c r="P394" s="3">
        <v>275.04667000000001</v>
      </c>
      <c r="Q394" s="3">
        <v>384.25666999999999</v>
      </c>
      <c r="R394" s="3">
        <v>464.22</v>
      </c>
      <c r="S394" s="3">
        <v>544.22</v>
      </c>
      <c r="T394" s="3">
        <v>626.15666999999996</v>
      </c>
      <c r="U394" s="3">
        <v>700.18667000000005</v>
      </c>
      <c r="V394" s="3">
        <v>789.62</v>
      </c>
      <c r="W394" s="3">
        <v>862.38</v>
      </c>
      <c r="X394" s="3">
        <v>944.10333000000003</v>
      </c>
      <c r="Y394" s="3">
        <v>1071.06333</v>
      </c>
      <c r="Z394" s="3">
        <v>1432.38</v>
      </c>
      <c r="AA394" s="3">
        <v>1632.38</v>
      </c>
      <c r="AB394" s="3">
        <v>1826.6883300000002</v>
      </c>
      <c r="AC394" s="3">
        <v>1953.7583300000001</v>
      </c>
      <c r="AD394" s="3"/>
      <c r="AE394" s="3"/>
      <c r="AF394" s="3"/>
      <c r="AG394" s="3"/>
      <c r="AH394" s="3"/>
      <c r="AI394" s="3"/>
      <c r="AJ394" s="3"/>
      <c r="AK394" s="3"/>
    </row>
    <row r="395" spans="1:37">
      <c r="A395" s="11" t="s">
        <v>3</v>
      </c>
      <c r="B395" s="3"/>
      <c r="C395" s="3"/>
      <c r="D395" s="3">
        <v>0</v>
      </c>
      <c r="E395" s="3">
        <v>20</v>
      </c>
      <c r="F395" s="3">
        <v>40</v>
      </c>
      <c r="G395" s="3">
        <v>40</v>
      </c>
      <c r="H395" s="3">
        <v>40</v>
      </c>
      <c r="I395" s="3">
        <v>40</v>
      </c>
      <c r="J395" s="3">
        <v>40</v>
      </c>
      <c r="K395" s="3">
        <v>40</v>
      </c>
      <c r="L395" s="3">
        <v>104</v>
      </c>
      <c r="M395" s="3">
        <v>128</v>
      </c>
      <c r="N395" s="3">
        <v>160</v>
      </c>
      <c r="O395" s="3">
        <v>218</v>
      </c>
      <c r="P395" s="3">
        <v>278</v>
      </c>
      <c r="Q395" s="3">
        <v>386</v>
      </c>
      <c r="R395" s="3">
        <v>466</v>
      </c>
      <c r="S395" s="3">
        <v>546</v>
      </c>
      <c r="T395" s="3">
        <v>626</v>
      </c>
      <c r="U395" s="3">
        <v>706</v>
      </c>
      <c r="V395" s="3">
        <v>788</v>
      </c>
      <c r="W395" s="3">
        <v>866</v>
      </c>
      <c r="X395" s="3">
        <v>946</v>
      </c>
      <c r="Y395" s="3">
        <v>1082</v>
      </c>
      <c r="Z395" s="3">
        <v>1435</v>
      </c>
      <c r="AA395" s="3">
        <v>1628</v>
      </c>
      <c r="AB395" s="3">
        <v>1784</v>
      </c>
      <c r="AC395" s="3">
        <v>1880</v>
      </c>
      <c r="AD395" s="3"/>
      <c r="AE395" s="3"/>
      <c r="AF395" s="3"/>
      <c r="AG395" s="3"/>
      <c r="AH395" s="3"/>
      <c r="AI395" s="3"/>
      <c r="AJ395" s="3"/>
      <c r="AK395" s="3"/>
    </row>
    <row r="396" spans="1:37">
      <c r="A396" s="11" t="s">
        <v>66</v>
      </c>
      <c r="B396" s="3"/>
      <c r="C396" s="3"/>
      <c r="D396" s="3">
        <f>D394-D395</f>
        <v>0</v>
      </c>
      <c r="E396" s="3">
        <f t="shared" ref="E396:AC396" si="28">E394-E395</f>
        <v>6.6666699999999999</v>
      </c>
      <c r="F396" s="3">
        <f t="shared" si="28"/>
        <v>13.333329999999997</v>
      </c>
      <c r="G396" s="3">
        <f t="shared" si="28"/>
        <v>13.333329999999997</v>
      </c>
      <c r="H396" s="3">
        <f t="shared" si="28"/>
        <v>13.333329999999997</v>
      </c>
      <c r="I396" s="3">
        <f t="shared" si="28"/>
        <v>13.333329999999997</v>
      </c>
      <c r="J396" s="3">
        <f t="shared" si="28"/>
        <v>13.333329999999997</v>
      </c>
      <c r="K396" s="3">
        <f t="shared" si="28"/>
        <v>13.333329999999997</v>
      </c>
      <c r="L396" s="3">
        <f t="shared" si="28"/>
        <v>4.5483399999999961</v>
      </c>
      <c r="M396" s="3">
        <f t="shared" si="28"/>
        <v>-3.2433300000000003</v>
      </c>
      <c r="N396" s="3">
        <f t="shared" si="28"/>
        <v>3.8066699999999969</v>
      </c>
      <c r="O396" s="3">
        <f t="shared" si="28"/>
        <v>1.6800000000000068</v>
      </c>
      <c r="P396" s="3">
        <f t="shared" si="28"/>
        <v>-2.953329999999994</v>
      </c>
      <c r="Q396" s="3">
        <f t="shared" si="28"/>
        <v>-1.7433300000000145</v>
      </c>
      <c r="R396" s="3">
        <f t="shared" si="28"/>
        <v>-1.7799999999999727</v>
      </c>
      <c r="S396" s="3">
        <f t="shared" si="28"/>
        <v>-1.7799999999999727</v>
      </c>
      <c r="T396" s="3">
        <f t="shared" si="28"/>
        <v>0.15666999999996278</v>
      </c>
      <c r="U396" s="3">
        <f t="shared" si="28"/>
        <v>-5.8133299999999508</v>
      </c>
      <c r="V396" s="3">
        <f t="shared" si="28"/>
        <v>1.6200000000000045</v>
      </c>
      <c r="W396" s="3">
        <f t="shared" si="28"/>
        <v>-3.6200000000000045</v>
      </c>
      <c r="X396" s="3">
        <f t="shared" si="28"/>
        <v>-1.8966699999999719</v>
      </c>
      <c r="Y396" s="3">
        <f t="shared" si="28"/>
        <v>-10.936670000000049</v>
      </c>
      <c r="Z396" s="3">
        <f t="shared" si="28"/>
        <v>-2.6199999999998909</v>
      </c>
      <c r="AA396" s="3">
        <f t="shared" si="28"/>
        <v>4.3800000000001091</v>
      </c>
      <c r="AB396" s="3">
        <f t="shared" si="28"/>
        <v>42.688330000000178</v>
      </c>
      <c r="AC396" s="3">
        <f t="shared" si="28"/>
        <v>73.758330000000115</v>
      </c>
      <c r="AD396" s="3"/>
      <c r="AE396" s="3"/>
      <c r="AF396" s="3"/>
      <c r="AG396" s="3"/>
      <c r="AH396" s="3"/>
      <c r="AI396" s="3"/>
      <c r="AJ396" s="3"/>
      <c r="AK396" s="3"/>
    </row>
    <row r="397" spans="1:37">
      <c r="A397" s="11" t="s">
        <v>67</v>
      </c>
      <c r="D397" s="3">
        <v>0</v>
      </c>
      <c r="E397" s="3">
        <f t="shared" ref="E397:AC397" si="29">E394/E395</f>
        <v>1.3333334999999999</v>
      </c>
      <c r="F397" s="3">
        <f t="shared" si="29"/>
        <v>1.3333332499999999</v>
      </c>
      <c r="G397" s="3">
        <f t="shared" si="29"/>
        <v>1.3333332499999999</v>
      </c>
      <c r="H397" s="3">
        <f t="shared" si="29"/>
        <v>1.3333332499999999</v>
      </c>
      <c r="I397" s="3">
        <f t="shared" si="29"/>
        <v>1.3333332499999999</v>
      </c>
      <c r="J397" s="3">
        <f t="shared" si="29"/>
        <v>1.3333332499999999</v>
      </c>
      <c r="K397" s="3">
        <f t="shared" si="29"/>
        <v>1.3333332499999999</v>
      </c>
      <c r="L397" s="3">
        <f t="shared" si="29"/>
        <v>1.0437340384615383</v>
      </c>
      <c r="M397" s="3">
        <f t="shared" si="29"/>
        <v>0.974661484375</v>
      </c>
      <c r="N397" s="3">
        <f t="shared" si="29"/>
        <v>1.0237916874999999</v>
      </c>
      <c r="O397" s="3">
        <f t="shared" si="29"/>
        <v>1.0077064220183487</v>
      </c>
      <c r="P397" s="3">
        <f t="shared" si="29"/>
        <v>0.9893765107913669</v>
      </c>
      <c r="Q397" s="3">
        <f t="shared" si="29"/>
        <v>0.99548360103626943</v>
      </c>
      <c r="R397" s="3">
        <f t="shared" si="29"/>
        <v>0.99618025751072969</v>
      </c>
      <c r="S397" s="3">
        <f t="shared" si="29"/>
        <v>0.99673992673992684</v>
      </c>
      <c r="T397" s="3">
        <f t="shared" si="29"/>
        <v>1.0002502715654951</v>
      </c>
      <c r="U397" s="3">
        <f t="shared" si="29"/>
        <v>0.99176582152974513</v>
      </c>
      <c r="V397" s="3">
        <f t="shared" si="29"/>
        <v>1.0020558375634518</v>
      </c>
      <c r="W397" s="3">
        <f t="shared" si="29"/>
        <v>0.99581986143187062</v>
      </c>
      <c r="X397" s="3">
        <f t="shared" si="29"/>
        <v>0.99799506342494715</v>
      </c>
      <c r="Y397" s="3">
        <f t="shared" si="29"/>
        <v>0.98989217190388168</v>
      </c>
      <c r="Z397" s="3">
        <f t="shared" si="29"/>
        <v>0.99817421602787459</v>
      </c>
      <c r="AA397" s="3">
        <f t="shared" si="29"/>
        <v>1.0026904176904177</v>
      </c>
      <c r="AB397" s="3">
        <f t="shared" si="29"/>
        <v>1.0239284360986549</v>
      </c>
      <c r="AC397" s="3">
        <f t="shared" si="29"/>
        <v>1.0392331542553193</v>
      </c>
    </row>
    <row r="398" spans="1:37">
      <c r="A398" s="11" t="s">
        <v>68</v>
      </c>
      <c r="D398" s="3">
        <f>D394/D393</f>
        <v>0</v>
      </c>
      <c r="E398" s="3">
        <f t="shared" ref="E398:AC398" si="30">E394/E393</f>
        <v>0.58823541089966258</v>
      </c>
      <c r="F398" s="3">
        <f t="shared" si="30"/>
        <v>0.90909080061984071</v>
      </c>
      <c r="G398" s="3">
        <f t="shared" si="30"/>
        <v>0.90909080061984071</v>
      </c>
      <c r="H398" s="3">
        <f t="shared" si="30"/>
        <v>0.90909080061984071</v>
      </c>
      <c r="I398" s="3">
        <f t="shared" si="30"/>
        <v>0.90909080061984071</v>
      </c>
      <c r="J398" s="3">
        <f t="shared" si="30"/>
        <v>0.90909080061984071</v>
      </c>
      <c r="K398" s="3">
        <f t="shared" si="30"/>
        <v>0.54161090189696182</v>
      </c>
      <c r="L398" s="3">
        <f t="shared" si="30"/>
        <v>0.72878953357629372</v>
      </c>
      <c r="M398" s="3">
        <f t="shared" si="30"/>
        <v>0.49333037179580769</v>
      </c>
      <c r="N398" s="3">
        <f t="shared" si="30"/>
        <v>0.59650659467996781</v>
      </c>
      <c r="O398" s="3">
        <f t="shared" si="30"/>
        <v>0.61459264171350025</v>
      </c>
      <c r="P398" s="3">
        <f t="shared" si="30"/>
        <v>0.61371969871520493</v>
      </c>
      <c r="Q398" s="3">
        <f t="shared" si="30"/>
        <v>0.72753377771353844</v>
      </c>
      <c r="R398" s="3">
        <f t="shared" si="30"/>
        <v>0.76331467135128561</v>
      </c>
      <c r="S398" s="3">
        <f t="shared" si="30"/>
        <v>0.79082970026897559</v>
      </c>
      <c r="T398" s="3">
        <f t="shared" si="30"/>
        <v>0.81513480993683995</v>
      </c>
      <c r="U398" s="3">
        <f t="shared" si="30"/>
        <v>0.82553282514583615</v>
      </c>
      <c r="V398" s="3">
        <f t="shared" si="30"/>
        <v>0.85073388969159125</v>
      </c>
      <c r="W398" s="3">
        <f t="shared" si="30"/>
        <v>0.68944620771807519</v>
      </c>
      <c r="X398" s="3">
        <f t="shared" si="30"/>
        <v>0.62105387715147697</v>
      </c>
      <c r="Y398" s="3">
        <f t="shared" si="30"/>
        <v>0.63545858939880673</v>
      </c>
      <c r="Z398" s="3">
        <f t="shared" si="30"/>
        <v>0.77829467333480284</v>
      </c>
      <c r="AA398" s="3">
        <f t="shared" si="30"/>
        <v>0.81411874757657199</v>
      </c>
      <c r="AB398" s="3">
        <f t="shared" si="30"/>
        <v>0.86310770190552033</v>
      </c>
      <c r="AC398" s="3">
        <f t="shared" si="30"/>
        <v>0.76425910018842724</v>
      </c>
    </row>
    <row r="401" spans="1:49" ht="26.25">
      <c r="A401" s="15" t="s">
        <v>12</v>
      </c>
    </row>
    <row r="402" spans="1:49">
      <c r="A402" s="6" t="s">
        <v>61</v>
      </c>
      <c r="B402" s="7" t="s">
        <v>13</v>
      </c>
      <c r="C402" s="7" t="s">
        <v>14</v>
      </c>
      <c r="D402" s="7" t="s">
        <v>15</v>
      </c>
      <c r="E402" s="7" t="s">
        <v>16</v>
      </c>
      <c r="F402" s="7" t="s">
        <v>17</v>
      </c>
      <c r="G402" s="7" t="s">
        <v>18</v>
      </c>
      <c r="H402" s="7" t="s">
        <v>19</v>
      </c>
      <c r="I402" s="7" t="s">
        <v>20</v>
      </c>
      <c r="J402" s="7" t="s">
        <v>21</v>
      </c>
      <c r="K402" s="7" t="s">
        <v>22</v>
      </c>
      <c r="L402" s="7" t="s">
        <v>23</v>
      </c>
      <c r="M402" s="7" t="s">
        <v>24</v>
      </c>
      <c r="N402" s="7" t="s">
        <v>25</v>
      </c>
      <c r="O402" s="7" t="s">
        <v>26</v>
      </c>
      <c r="P402" s="7" t="s">
        <v>27</v>
      </c>
      <c r="Q402" s="7" t="s">
        <v>28</v>
      </c>
      <c r="R402" s="7" t="s">
        <v>29</v>
      </c>
      <c r="S402" s="7" t="s">
        <v>30</v>
      </c>
      <c r="T402" s="7" t="s">
        <v>31</v>
      </c>
      <c r="U402" s="7" t="s">
        <v>32</v>
      </c>
      <c r="V402" s="7" t="s">
        <v>33</v>
      </c>
      <c r="W402" s="7" t="s">
        <v>34</v>
      </c>
      <c r="X402" s="7" t="s">
        <v>35</v>
      </c>
      <c r="Y402" s="7" t="s">
        <v>36</v>
      </c>
      <c r="Z402" s="7" t="s">
        <v>37</v>
      </c>
      <c r="AA402" s="7" t="s">
        <v>38</v>
      </c>
      <c r="AB402" s="7" t="s">
        <v>39</v>
      </c>
      <c r="AC402" s="7" t="s">
        <v>40</v>
      </c>
      <c r="AD402" s="7" t="s">
        <v>41</v>
      </c>
      <c r="AE402" s="7" t="s">
        <v>42</v>
      </c>
      <c r="AF402" s="7" t="s">
        <v>43</v>
      </c>
      <c r="AG402" s="7" t="s">
        <v>44</v>
      </c>
      <c r="AH402" s="7" t="s">
        <v>45</v>
      </c>
      <c r="AI402" s="7" t="s">
        <v>46</v>
      </c>
      <c r="AJ402" s="7" t="s">
        <v>47</v>
      </c>
      <c r="AK402" s="7" t="s">
        <v>48</v>
      </c>
      <c r="AL402" s="7" t="s">
        <v>49</v>
      </c>
      <c r="AM402" s="7" t="s">
        <v>50</v>
      </c>
      <c r="AN402" s="7" t="s">
        <v>51</v>
      </c>
      <c r="AO402" s="7" t="s">
        <v>52</v>
      </c>
      <c r="AP402" s="7" t="s">
        <v>53</v>
      </c>
      <c r="AQ402" s="7" t="s">
        <v>54</v>
      </c>
      <c r="AR402" s="7" t="s">
        <v>55</v>
      </c>
      <c r="AS402" s="7" t="s">
        <v>56</v>
      </c>
      <c r="AT402" s="7" t="s">
        <v>57</v>
      </c>
      <c r="AU402" s="7" t="s">
        <v>58</v>
      </c>
      <c r="AV402" s="7" t="s">
        <v>59</v>
      </c>
      <c r="AW402" s="7" t="s">
        <v>60</v>
      </c>
    </row>
    <row r="403" spans="1:49">
      <c r="A403" s="1" t="s">
        <v>62</v>
      </c>
    </row>
    <row r="404" spans="1:49">
      <c r="A404" s="11" t="s">
        <v>1</v>
      </c>
      <c r="AK404" s="3">
        <v>1264</v>
      </c>
      <c r="AL404" s="3">
        <v>1312</v>
      </c>
      <c r="AM404" s="3">
        <v>1448</v>
      </c>
      <c r="AN404" s="3">
        <v>1648</v>
      </c>
      <c r="AO404" s="3">
        <v>1848</v>
      </c>
      <c r="AP404" s="3">
        <v>2048</v>
      </c>
      <c r="AQ404" s="3">
        <v>2248</v>
      </c>
      <c r="AR404" s="3">
        <v>2448</v>
      </c>
      <c r="AS404" s="3">
        <v>2648</v>
      </c>
      <c r="AT404" s="3">
        <v>2856</v>
      </c>
      <c r="AU404" s="3">
        <v>2864</v>
      </c>
      <c r="AV404" s="3">
        <v>2864</v>
      </c>
      <c r="AW404" s="3">
        <v>2864</v>
      </c>
    </row>
    <row r="405" spans="1:49">
      <c r="A405" s="11" t="s">
        <v>2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</row>
    <row r="406" spans="1:49">
      <c r="A406" s="11" t="s">
        <v>3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0</v>
      </c>
      <c r="AW406" s="3">
        <v>0</v>
      </c>
    </row>
    <row r="407" spans="1:49">
      <c r="A407" s="11" t="s">
        <v>66</v>
      </c>
    </row>
    <row r="408" spans="1:49">
      <c r="A408" s="11" t="s">
        <v>67</v>
      </c>
    </row>
    <row r="409" spans="1:49">
      <c r="A409" s="11" t="s">
        <v>68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Bull's Eye </vt:lpstr>
      <vt:lpstr>PM EV</vt:lpstr>
      <vt:lpstr>Release 1 EV</vt:lpstr>
      <vt:lpstr>Release 2 EV</vt:lpstr>
      <vt:lpstr>Release 3 EV</vt:lpstr>
      <vt:lpstr>Release 4 EV</vt:lpstr>
      <vt:lpstr>Summarize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Viking Project Data Week 28</dc:title>
  <dc:creator>Martin Radley</dc:creator>
  <cp:lastModifiedBy>Van Le</cp:lastModifiedBy>
  <dcterms:created xsi:type="dcterms:W3CDTF">2004-04-02T22:17:35Z</dcterms:created>
  <dcterms:modified xsi:type="dcterms:W3CDTF">2012-04-08T11:36:23Z</dcterms:modified>
</cp:coreProperties>
</file>