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C2532CF0-88CB-43C4-A604-9E6A9ADFFB52}" xr6:coauthVersionLast="47" xr6:coauthVersionMax="47" xr10:uidLastSave="{00000000-0000-0000-0000-000000000000}"/>
  <bookViews>
    <workbookView xWindow="28680" yWindow="-120" windowWidth="29040" windowHeight="15840" activeTab="4" xr2:uid="{CD14E9B8-F246-482B-A34B-85718B8A3E2A}"/>
  </bookViews>
  <sheets>
    <sheet name="pokerdump 5 players" sheetId="2" r:id="rId1"/>
    <sheet name="pokerdump 2 players" sheetId="5" r:id="rId2"/>
    <sheet name="wins by value 5 players" sheetId="1" r:id="rId3"/>
    <sheet name="wins by value 2 players" sheetId="4" r:id="rId4"/>
    <sheet name="mes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6" l="1"/>
  <c r="T27" i="6"/>
  <c r="R27" i="6"/>
  <c r="V26" i="6"/>
  <c r="U26" i="6"/>
  <c r="S26" i="6"/>
  <c r="V25" i="6"/>
  <c r="U25" i="6"/>
  <c r="S25" i="6"/>
  <c r="V24" i="6"/>
  <c r="U24" i="6"/>
  <c r="S24" i="6"/>
  <c r="V23" i="6"/>
  <c r="U23" i="6"/>
  <c r="S23" i="6"/>
  <c r="V22" i="6"/>
  <c r="U22" i="6"/>
  <c r="S22" i="6"/>
  <c r="V21" i="6"/>
  <c r="U21" i="6"/>
  <c r="S21" i="6"/>
  <c r="V20" i="6"/>
  <c r="U20" i="6"/>
  <c r="S20" i="6"/>
  <c r="V19" i="6"/>
  <c r="U19" i="6"/>
  <c r="S19" i="6"/>
  <c r="V18" i="6"/>
  <c r="U18" i="6"/>
  <c r="V17" i="6"/>
  <c r="U17" i="6"/>
  <c r="S17" i="6"/>
  <c r="N21" i="6"/>
  <c r="N18" i="6"/>
  <c r="N19" i="6"/>
  <c r="N20" i="6"/>
  <c r="N22" i="6"/>
  <c r="N23" i="6"/>
  <c r="N24" i="6"/>
  <c r="N25" i="6"/>
  <c r="N26" i="6"/>
  <c r="N17" i="6"/>
  <c r="K23" i="6"/>
  <c r="K24" i="6"/>
  <c r="L27" i="6"/>
  <c r="M17" i="6" s="1"/>
  <c r="J27" i="6"/>
  <c r="K19" i="6" s="1"/>
  <c r="C8" i="6"/>
  <c r="C9" i="6"/>
  <c r="C11" i="6"/>
  <c r="C7" i="6"/>
  <c r="C6" i="6"/>
  <c r="C10" i="6"/>
  <c r="D10" i="6" s="1"/>
  <c r="E16" i="6"/>
  <c r="D18" i="6"/>
  <c r="D19" i="6"/>
  <c r="D20" i="6"/>
  <c r="D21" i="6"/>
  <c r="D22" i="6"/>
  <c r="D17" i="6"/>
  <c r="E17" i="6" s="1"/>
  <c r="C5" i="6"/>
  <c r="D5" i="6" s="1"/>
  <c r="C4" i="6"/>
  <c r="C3" i="6"/>
  <c r="C2" i="6"/>
  <c r="I1" i="6"/>
  <c r="D2" i="6" s="1"/>
  <c r="E3" i="6" s="1"/>
  <c r="J9" i="6"/>
  <c r="J8" i="6"/>
  <c r="J7" i="6"/>
  <c r="J6" i="6"/>
  <c r="J5" i="6"/>
  <c r="M31" i="4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N31" i="1"/>
  <c r="M30" i="1"/>
  <c r="L29" i="1"/>
  <c r="K28" i="1"/>
  <c r="J27" i="1"/>
  <c r="I26" i="1"/>
  <c r="H25" i="1"/>
  <c r="G24" i="1"/>
  <c r="F23" i="1"/>
  <c r="E22" i="1"/>
  <c r="D21" i="1"/>
  <c r="C20" i="1"/>
  <c r="M31" i="1"/>
  <c r="L31" i="1"/>
  <c r="L30" i="1"/>
  <c r="K31" i="1"/>
  <c r="K30" i="1"/>
  <c r="K29" i="1"/>
  <c r="J31" i="1"/>
  <c r="J30" i="1"/>
  <c r="J29" i="1"/>
  <c r="J28" i="1"/>
  <c r="I27" i="1"/>
  <c r="H27" i="1"/>
  <c r="H26" i="1"/>
  <c r="G27" i="1"/>
  <c r="G26" i="1"/>
  <c r="G25" i="1"/>
  <c r="F27" i="1"/>
  <c r="F26" i="1"/>
  <c r="F25" i="1"/>
  <c r="F24" i="1"/>
  <c r="E27" i="1"/>
  <c r="E26" i="1"/>
  <c r="E25" i="1"/>
  <c r="E24" i="1"/>
  <c r="E23" i="1"/>
  <c r="D27" i="1"/>
  <c r="D26" i="1"/>
  <c r="D25" i="1"/>
  <c r="D24" i="1"/>
  <c r="D23" i="1"/>
  <c r="D22" i="1"/>
  <c r="I31" i="1"/>
  <c r="I29" i="1"/>
  <c r="G30" i="1"/>
  <c r="D28" i="1"/>
  <c r="H31" i="1"/>
  <c r="H29" i="1"/>
  <c r="G29" i="1"/>
  <c r="F29" i="1"/>
  <c r="E28" i="1"/>
  <c r="G31" i="1"/>
  <c r="E30" i="1"/>
  <c r="F31" i="1"/>
  <c r="F28" i="1"/>
  <c r="E31" i="1"/>
  <c r="E29" i="1"/>
  <c r="D30" i="1"/>
  <c r="D31" i="1"/>
  <c r="D29" i="1"/>
  <c r="I28" i="1"/>
  <c r="H28" i="1"/>
  <c r="F30" i="1"/>
  <c r="I30" i="1"/>
  <c r="H30" i="1"/>
  <c r="G28" i="1"/>
  <c r="C31" i="1"/>
  <c r="B31" i="1"/>
  <c r="B25" i="1"/>
  <c r="C24" i="1"/>
  <c r="B24" i="1"/>
  <c r="B21" i="1"/>
  <c r="B26" i="1"/>
  <c r="C30" i="1"/>
  <c r="B30" i="1"/>
  <c r="C29" i="1"/>
  <c r="C23" i="1"/>
  <c r="C25" i="1"/>
  <c r="B29" i="1"/>
  <c r="B23" i="1"/>
  <c r="C22" i="1"/>
  <c r="B22" i="1"/>
  <c r="C21" i="1"/>
  <c r="C26" i="1"/>
  <c r="C28" i="1"/>
  <c r="B28" i="1"/>
  <c r="C27" i="1"/>
  <c r="B27" i="1"/>
  <c r="N30" i="1"/>
  <c r="N29" i="1"/>
  <c r="M29" i="1"/>
  <c r="N28" i="1"/>
  <c r="M28" i="1"/>
  <c r="L28" i="1"/>
  <c r="N27" i="1"/>
  <c r="M27" i="1"/>
  <c r="L27" i="1"/>
  <c r="K27" i="1"/>
  <c r="N26" i="1"/>
  <c r="M26" i="1"/>
  <c r="L26" i="1"/>
  <c r="K26" i="1"/>
  <c r="J26" i="1"/>
  <c r="N25" i="1"/>
  <c r="M25" i="1"/>
  <c r="L25" i="1"/>
  <c r="K25" i="1"/>
  <c r="J25" i="1"/>
  <c r="I25" i="1"/>
  <c r="N24" i="1"/>
  <c r="M24" i="1"/>
  <c r="L24" i="1"/>
  <c r="K24" i="1"/>
  <c r="J24" i="1"/>
  <c r="H24" i="1"/>
  <c r="I24" i="1"/>
  <c r="N23" i="1"/>
  <c r="G23" i="1"/>
  <c r="M23" i="1"/>
  <c r="L23" i="1"/>
  <c r="K23" i="1"/>
  <c r="J23" i="1"/>
  <c r="I23" i="1"/>
  <c r="H23" i="1"/>
  <c r="N22" i="1"/>
  <c r="G22" i="1"/>
  <c r="M22" i="1"/>
  <c r="L22" i="1"/>
  <c r="K22" i="1"/>
  <c r="F22" i="1"/>
  <c r="J22" i="1"/>
  <c r="I22" i="1"/>
  <c r="H22" i="1"/>
  <c r="N21" i="1"/>
  <c r="M21" i="1"/>
  <c r="G21" i="1"/>
  <c r="E21" i="1"/>
  <c r="L21" i="1"/>
  <c r="K21" i="1"/>
  <c r="J21" i="1"/>
  <c r="I21" i="1"/>
  <c r="F21" i="1"/>
  <c r="H21" i="1"/>
  <c r="N20" i="1"/>
  <c r="M19" i="1"/>
  <c r="J19" i="1"/>
  <c r="M20" i="1"/>
  <c r="L19" i="1"/>
  <c r="K19" i="1"/>
  <c r="D20" i="1"/>
  <c r="L20" i="1"/>
  <c r="K20" i="1"/>
  <c r="J20" i="1"/>
  <c r="I19" i="1"/>
  <c r="G19" i="1"/>
  <c r="F20" i="1"/>
  <c r="I20" i="1"/>
  <c r="H19" i="1"/>
  <c r="F19" i="1"/>
  <c r="D19" i="1"/>
  <c r="N19" i="1"/>
  <c r="H20" i="1"/>
  <c r="E20" i="1"/>
  <c r="G20" i="1"/>
  <c r="E19" i="1"/>
  <c r="C19" i="1"/>
  <c r="B19" i="1"/>
  <c r="B20" i="1"/>
  <c r="B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N14" i="1"/>
  <c r="M13" i="1"/>
  <c r="L12" i="1"/>
  <c r="K11" i="1"/>
  <c r="J10" i="1"/>
  <c r="I9" i="1"/>
  <c r="H8" i="1"/>
  <c r="G7" i="1"/>
  <c r="F6" i="1"/>
  <c r="E5" i="1"/>
  <c r="D4" i="1"/>
  <c r="C3" i="1"/>
  <c r="C2" i="4"/>
  <c r="M14" i="1"/>
  <c r="L14" i="1"/>
  <c r="L13" i="1"/>
  <c r="K14" i="1"/>
  <c r="K13" i="1"/>
  <c r="K12" i="1"/>
  <c r="J14" i="1"/>
  <c r="J13" i="1"/>
  <c r="J12" i="1"/>
  <c r="J11" i="1"/>
  <c r="I14" i="1"/>
  <c r="I13" i="1"/>
  <c r="I12" i="1"/>
  <c r="I11" i="1"/>
  <c r="I10" i="1"/>
  <c r="H14" i="1"/>
  <c r="H13" i="1"/>
  <c r="H12" i="1"/>
  <c r="H11" i="1"/>
  <c r="H10" i="1"/>
  <c r="H9" i="1"/>
  <c r="G14" i="1"/>
  <c r="G13" i="1"/>
  <c r="G12" i="1"/>
  <c r="G11" i="1"/>
  <c r="G10" i="1"/>
  <c r="G9" i="1"/>
  <c r="G8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  <c r="E6" i="1"/>
  <c r="D14" i="1"/>
  <c r="D13" i="1"/>
  <c r="D12" i="1"/>
  <c r="D6" i="1"/>
  <c r="D11" i="1"/>
  <c r="D10" i="1"/>
  <c r="D9" i="1"/>
  <c r="D8" i="1"/>
  <c r="D7" i="1"/>
  <c r="D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N13" i="1"/>
  <c r="N12" i="1"/>
  <c r="M12" i="1"/>
  <c r="N11" i="1"/>
  <c r="M11" i="1"/>
  <c r="L11" i="1"/>
  <c r="N10" i="1"/>
  <c r="M10" i="1"/>
  <c r="L10" i="1"/>
  <c r="K10" i="1"/>
  <c r="N9" i="1"/>
  <c r="M9" i="1"/>
  <c r="L9" i="1"/>
  <c r="K9" i="1"/>
  <c r="J9" i="1"/>
  <c r="N8" i="1"/>
  <c r="M8" i="1"/>
  <c r="L8" i="1"/>
  <c r="K8" i="1"/>
  <c r="J8" i="1"/>
  <c r="I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F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D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  <c r="D2" i="1"/>
  <c r="B3" i="1"/>
  <c r="C2" i="1"/>
  <c r="U27" i="6" l="1"/>
  <c r="S27" i="6"/>
  <c r="E20" i="6"/>
  <c r="E21" i="6"/>
  <c r="M26" i="6"/>
  <c r="M25" i="6"/>
  <c r="M24" i="6"/>
  <c r="M23" i="6"/>
  <c r="M22" i="6"/>
  <c r="M21" i="6"/>
  <c r="M20" i="6"/>
  <c r="M19" i="6"/>
  <c r="M18" i="6"/>
  <c r="K26" i="6"/>
  <c r="K25" i="6"/>
  <c r="K18" i="6"/>
  <c r="K17" i="6"/>
  <c r="K22" i="6"/>
  <c r="K21" i="6"/>
  <c r="K20" i="6"/>
  <c r="E18" i="6"/>
  <c r="E19" i="6"/>
  <c r="E22" i="6"/>
  <c r="D9" i="6"/>
  <c r="D6" i="6"/>
  <c r="D7" i="6"/>
  <c r="D3" i="6"/>
  <c r="E4" i="6" s="1"/>
  <c r="D4" i="6"/>
  <c r="D8" i="6"/>
  <c r="D11" i="6"/>
  <c r="E5" i="6" l="1"/>
  <c r="E6" i="6" s="1"/>
  <c r="E7" i="6" s="1"/>
  <c r="E8" i="6" s="1"/>
  <c r="E9" i="6" s="1"/>
  <c r="E10" i="6" s="1"/>
  <c r="E11" i="6" s="1"/>
  <c r="M27" i="6"/>
  <c r="K27" i="6"/>
</calcChain>
</file>

<file path=xl/sharedStrings.xml><?xml version="1.0" encoding="utf-8"?>
<sst xmlns="http://schemas.openxmlformats.org/spreadsheetml/2006/main" count="14382" uniqueCount="72">
  <si>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</si>
  <si>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</si>
  <si>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</si>
  <si>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</si>
  <si>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</si>
  <si>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</si>
  <si>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</si>
  <si>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</si>
  <si>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</si>
  <si>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</si>
  <si>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</si>
  <si>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</si>
  <si>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</si>
  <si>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</si>
  <si>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</si>
  <si>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</si>
  <si>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</si>
  <si>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</si>
  <si>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</si>
  <si>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</si>
  <si>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</si>
  <si>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</si>
  <si>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</si>
  <si>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</si>
  <si>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</si>
  <si>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</si>
  <si>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</si>
  <si>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</si>
  <si>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</si>
  <si>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</si>
  <si>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</si>
  <si>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</si>
  <si>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</si>
  <si>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</si>
  <si>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</si>
  <si>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</si>
  <si>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Royal straight flush</t>
  </si>
  <si>
    <t>Straight flush</t>
  </si>
  <si>
    <t>4's</t>
  </si>
  <si>
    <t>House</t>
  </si>
  <si>
    <t>Flush</t>
  </si>
  <si>
    <t>Straight</t>
  </si>
  <si>
    <t>3's</t>
  </si>
  <si>
    <t>2 pair</t>
  </si>
  <si>
    <t>Pair</t>
  </si>
  <si>
    <t>High Card</t>
  </si>
  <si>
    <t>All hands</t>
  </si>
  <si>
    <t>Antal straights</t>
  </si>
  <si>
    <t>Hånd</t>
  </si>
  <si>
    <t>antal kombinationer</t>
  </si>
  <si>
    <t>kort i hånd</t>
  </si>
  <si>
    <t>kombinationer</t>
  </si>
  <si>
    <t>sandsynlighed</t>
  </si>
  <si>
    <t>antal kort</t>
  </si>
  <si>
    <t># kort</t>
  </si>
  <si>
    <t># kort valgt</t>
  </si>
  <si>
    <t>vinder</t>
  </si>
  <si>
    <t>kumm</t>
  </si>
  <si>
    <t>hand</t>
  </si>
  <si>
    <t>count</t>
  </si>
  <si>
    <t>%</t>
  </si>
  <si>
    <t>Highest hand</t>
  </si>
  <si>
    <t>sum</t>
  </si>
  <si>
    <t>Wins/have</t>
  </si>
  <si>
    <t>2 players hand stats</t>
  </si>
  <si>
    <t>5 players hand stats</t>
  </si>
  <si>
    <t>2p hands: {'pair': 8763844, 'high_card': 3480187, 'two_pair': 4701149, 'three_of_a_kind': 966617, 'flush': 604863, 'straight': 923787, 'house': 520402, 'four_of_a_kind': 33680, 'straight_flush': 4819, 'royal_straight_flush': 652}</t>
  </si>
  <si>
    <t>2p winners: {'pair': 3712167, 'two_pair': 3141815, 'three_of_a_kind': 719133, 'flush': 524704, 'straight': 801885, 'high_card': 592370, 'house': 471242, 'four_of_a_kind': 31320, 'straight_flush': 4725, 'royal_straight_flush': 639}</t>
  </si>
  <si>
    <t>5p winners:</t>
  </si>
  <si>
    <t>5p hands:</t>
  </si>
  <si>
    <t>{'two_pair': 11749155, 'pair': 21907771, 'three_of_a_kind': 2416108, 'flush': 1515172, 'high_card': 8705010, 'house': 1299426, 'straight': 2309130, 'four_of_a_kind': 84214, 'straight_flush': 12421, 'royal_straight_flush': 1593}</t>
  </si>
  <si>
    <t>{'three_of_a_kind': 1259492, 'flush': 976046, 'two_pair': 3237866, 'house': 961759, 'pair': 1959814, 'straight': 1498570, 'high_card': 18564, 'four_of_a_kind': 74615, 'straight_flush': 11729, 'royal_straight_flush': 1545}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</si>
</sst>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1" applyFon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0" fillId="0" borderId="1" xfId="1" applyNumberFormat="1" applyFont="1" applyBorder="1"/>
  </cellXfs>
  <cellStyles count="2">
    <cellStyle name="Normal" xfId="0" builtinId="0"/>
    <cellStyle name="Pro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9"/>
    <tableColumn id="2" xr3:uid="{0118B0A1-13AB-4889-86FA-A67ECEA40EAB}" name="suit1" dataDxfId="8"/>
    <tableColumn id="3" xr3:uid="{C79B5B4E-1D70-4DE6-8871-A73C670EF800}" name="value2" dataDxfId="7"/>
    <tableColumn id="4" xr3:uid="{0BF52533-1C1B-4455-925E-F31DD36BB496}" name="suit2" dataDxfId="6"/>
    <tableColumn id="6" xr3:uid="{6C8C45AB-9118-43F6-BDB9-0D4410FA12E0}" name="suited" dataDxfId="5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4"/>
    <tableColumn id="2" xr3:uid="{3B8AAEAE-054D-4009-8FEA-4B66F563A95E}" name="suit1" dataDxfId="3"/>
    <tableColumn id="3" xr3:uid="{AC0C31DA-0F78-45CA-A1B8-5FDE6455A884}" name="value2" dataDxfId="2"/>
    <tableColumn id="4" xr3:uid="{B4962CCF-F71D-4DEC-B073-77A543C186A5}" name="suit2" dataDxfId="1"/>
    <tableColumn id="6" xr3:uid="{D8E2EA62-0BDF-41A2-91C8-6042066DC42A}" name="suited" dataDxfId="0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M8" sqref="M8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N31"/>
  <sheetViews>
    <sheetView workbookViewId="0">
      <selection activeCell="M3" sqref="M3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</row>
    <row r="3" spans="1:14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</row>
    <row r="4" spans="1:14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</row>
    <row r="5" spans="1:14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</row>
    <row r="6" spans="1:14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</row>
    <row r="7" spans="1:14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</row>
    <row r="8" spans="1:14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</row>
    <row r="9" spans="1:14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</row>
    <row r="10" spans="1:14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</row>
    <row r="11" spans="1:14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</row>
    <row r="12" spans="1:14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</row>
    <row r="13" spans="1:14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</row>
    <row r="14" spans="1:14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</row>
    <row r="15" spans="1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N38"/>
  <sheetViews>
    <sheetView workbookViewId="0">
      <selection activeCell="R11" sqref="R1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</row>
    <row r="3" spans="1:14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</row>
    <row r="4" spans="1:14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</row>
    <row r="5" spans="1:14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</row>
    <row r="6" spans="1:14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</row>
    <row r="7" spans="1:14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</row>
    <row r="8" spans="1:14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</row>
    <row r="9" spans="1:14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</row>
    <row r="10" spans="1:14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</row>
    <row r="11" spans="1:14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</row>
    <row r="12" spans="1:14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</row>
    <row r="13" spans="1:14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</row>
    <row r="14" spans="1:14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D4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97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V27"/>
  <sheetViews>
    <sheetView tabSelected="1" workbookViewId="0">
      <selection activeCell="U26" sqref="U26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18" customWidth="1"/>
    <col min="5" max="5" width="13.85546875" bestFit="1" customWidth="1"/>
    <col min="6" max="6" width="10" bestFit="1" customWidth="1"/>
    <col min="8" max="8" width="13.85546875" bestFit="1" customWidth="1"/>
    <col min="9" max="9" width="10" bestFit="1" customWidth="1"/>
  </cols>
  <sheetData>
    <row r="1" spans="1:22" x14ac:dyDescent="0.25">
      <c r="A1" s="12" t="s">
        <v>48</v>
      </c>
      <c r="B1" s="12" t="s">
        <v>53</v>
      </c>
      <c r="C1" s="12" t="s">
        <v>49</v>
      </c>
      <c r="D1" s="12" t="s">
        <v>52</v>
      </c>
      <c r="E1" s="15" t="s">
        <v>56</v>
      </c>
      <c r="H1" t="s">
        <v>46</v>
      </c>
      <c r="I1">
        <f>COMBIN(52,7)</f>
        <v>133784560.00000003</v>
      </c>
    </row>
    <row r="2" spans="1:22" x14ac:dyDescent="0.25">
      <c r="A2" t="s">
        <v>36</v>
      </c>
      <c r="B2">
        <v>5</v>
      </c>
      <c r="C2">
        <f>4*COMBIN(52-B2,2)</f>
        <v>4324</v>
      </c>
      <c r="D2" s="5">
        <f>C2/$I$1</f>
        <v>3.2320620555914667E-5</v>
      </c>
      <c r="E2" s="5">
        <v>1</v>
      </c>
      <c r="H2" t="s">
        <v>47</v>
      </c>
      <c r="I2">
        <v>10</v>
      </c>
    </row>
    <row r="3" spans="1:22" x14ac:dyDescent="0.25">
      <c r="A3" t="s">
        <v>37</v>
      </c>
      <c r="B3">
        <v>5</v>
      </c>
      <c r="C3">
        <f>10*4*COMBIN(52-B3,2)</f>
        <v>43240</v>
      </c>
      <c r="D3" s="5">
        <f>C3/$I$1</f>
        <v>3.2320620555914667E-4</v>
      </c>
      <c r="E3" s="5">
        <f>E2-D2</f>
        <v>0.99996767937944409</v>
      </c>
    </row>
    <row r="4" spans="1:22" x14ac:dyDescent="0.25">
      <c r="A4" t="s">
        <v>38</v>
      </c>
      <c r="B4">
        <v>4</v>
      </c>
      <c r="C4">
        <f>13*COMBIN(52-B4,3)</f>
        <v>224848</v>
      </c>
      <c r="D4" s="5">
        <f>C4/$I$1</f>
        <v>1.6806722689075627E-3</v>
      </c>
      <c r="E4" s="5">
        <f t="shared" ref="E4:E11" si="0">E3-D3</f>
        <v>0.99964447317388494</v>
      </c>
      <c r="I4" s="12" t="s">
        <v>55</v>
      </c>
      <c r="J4" s="12" t="s">
        <v>51</v>
      </c>
      <c r="K4" s="16"/>
    </row>
    <row r="5" spans="1:22" x14ac:dyDescent="0.25">
      <c r="A5" t="s">
        <v>39</v>
      </c>
      <c r="B5">
        <v>5</v>
      </c>
      <c r="C5">
        <f>COMBIN(4,3)*13* COMBIN(4,2)*12*COMBIN(52-B5-1-1,2)</f>
        <v>3706560</v>
      </c>
      <c r="D5" s="5">
        <f t="shared" ref="D5:D11" si="1">C5/$I$1</f>
        <v>2.7705439252481746E-2</v>
      </c>
      <c r="E5" s="5">
        <f t="shared" si="0"/>
        <v>0.99796380090497738</v>
      </c>
      <c r="I5">
        <v>2</v>
      </c>
      <c r="J5">
        <f>COMBIN(52-5,2)</f>
        <v>1081</v>
      </c>
    </row>
    <row r="6" spans="1:22" x14ac:dyDescent="0.25">
      <c r="A6" t="s">
        <v>40</v>
      </c>
      <c r="B6">
        <v>5</v>
      </c>
      <c r="C6">
        <f>COMBIN(13,5)*4*COMBIN(52-B6,2)-C3</f>
        <v>5521748</v>
      </c>
      <c r="D6" s="5">
        <f t="shared" si="1"/>
        <v>4.127343244990303E-2</v>
      </c>
      <c r="E6" s="5">
        <f t="shared" si="0"/>
        <v>0.97025836165249568</v>
      </c>
      <c r="I6">
        <v>3</v>
      </c>
      <c r="J6">
        <f>COMBIN(52-4,3)</f>
        <v>17296</v>
      </c>
    </row>
    <row r="7" spans="1:22" x14ac:dyDescent="0.25">
      <c r="A7" t="s">
        <v>41</v>
      </c>
      <c r="B7">
        <v>5</v>
      </c>
      <c r="C7">
        <f>10*4*4*4*4*4*COMBIN(52-B7,2)-C3</f>
        <v>11026200</v>
      </c>
      <c r="D7" s="5">
        <f t="shared" si="1"/>
        <v>8.2417582417582402E-2</v>
      </c>
      <c r="E7" s="5">
        <f t="shared" si="0"/>
        <v>0.92898492920259268</v>
      </c>
      <c r="I7">
        <v>4</v>
      </c>
      <c r="J7">
        <f>COMBIN(52-3,4)</f>
        <v>211876</v>
      </c>
    </row>
    <row r="8" spans="1:22" x14ac:dyDescent="0.25">
      <c r="A8" t="s">
        <v>42</v>
      </c>
      <c r="B8">
        <v>3</v>
      </c>
      <c r="C8">
        <f>COMBIN(4,3)*13*COMBIN(12,4)*4*4*4*4</f>
        <v>6589440</v>
      </c>
      <c r="D8" s="5">
        <f t="shared" si="1"/>
        <v>4.9254114226634213E-2</v>
      </c>
      <c r="E8" s="5">
        <f t="shared" si="0"/>
        <v>0.84656734678501033</v>
      </c>
      <c r="I8">
        <v>5</v>
      </c>
      <c r="J8">
        <f>COMBIN(52-2,5)</f>
        <v>2118760</v>
      </c>
    </row>
    <row r="9" spans="1:22" x14ac:dyDescent="0.25">
      <c r="A9" t="s">
        <v>43</v>
      </c>
      <c r="B9">
        <v>4</v>
      </c>
      <c r="C9" s="9">
        <f>COMBIN(4,2)*13*COMBIN(4,2)*12*COMBIN(11,3)*4*4*4</f>
        <v>59304960</v>
      </c>
      <c r="D9" s="5">
        <f t="shared" si="1"/>
        <v>0.44328702803970793</v>
      </c>
      <c r="E9" s="5">
        <f t="shared" si="0"/>
        <v>0.79731323255837616</v>
      </c>
      <c r="I9">
        <v>6</v>
      </c>
      <c r="J9">
        <f>COMBIN(52-1,6)</f>
        <v>18009460.000000004</v>
      </c>
    </row>
    <row r="10" spans="1:22" x14ac:dyDescent="0.25">
      <c r="A10" t="s">
        <v>44</v>
      </c>
      <c r="B10">
        <v>2</v>
      </c>
      <c r="C10">
        <f>COMBIN(4,2)*13*COMBIN(12,5)*4*4*4*4*4</f>
        <v>63258624</v>
      </c>
      <c r="D10" s="5">
        <f t="shared" si="1"/>
        <v>0.47283949657568847</v>
      </c>
      <c r="E10" s="5">
        <f t="shared" si="0"/>
        <v>0.35402620451866823</v>
      </c>
    </row>
    <row r="11" spans="1:22" x14ac:dyDescent="0.25">
      <c r="A11" t="s">
        <v>45</v>
      </c>
      <c r="B11">
        <v>1</v>
      </c>
      <c r="C11">
        <f>COMBIN(13,7)*POWER(4,7)</f>
        <v>28114944</v>
      </c>
      <c r="D11" s="5">
        <f t="shared" si="1"/>
        <v>0.21015088736697266</v>
      </c>
      <c r="E11" s="5">
        <f t="shared" si="0"/>
        <v>-0.11881329205702024</v>
      </c>
    </row>
    <row r="12" spans="1:22" x14ac:dyDescent="0.25">
      <c r="I12" t="s">
        <v>66</v>
      </c>
      <c r="Q12" t="s">
        <v>69</v>
      </c>
      <c r="R12" t="s">
        <v>70</v>
      </c>
    </row>
    <row r="13" spans="1:22" x14ac:dyDescent="0.25">
      <c r="I13" t="s">
        <v>67</v>
      </c>
      <c r="Q13" t="s">
        <v>68</v>
      </c>
      <c r="R13" t="s">
        <v>71</v>
      </c>
    </row>
    <row r="15" spans="1:22" x14ac:dyDescent="0.25">
      <c r="B15" t="s">
        <v>50</v>
      </c>
      <c r="C15" t="s">
        <v>54</v>
      </c>
      <c r="D15" t="s">
        <v>52</v>
      </c>
      <c r="E15" t="s">
        <v>57</v>
      </c>
      <c r="H15" t="s">
        <v>64</v>
      </c>
      <c r="P15" t="s">
        <v>65</v>
      </c>
    </row>
    <row r="16" spans="1:22" x14ac:dyDescent="0.25">
      <c r="B16">
        <v>1</v>
      </c>
      <c r="D16" s="5">
        <v>1</v>
      </c>
      <c r="E16" s="6">
        <f>1-D16</f>
        <v>0</v>
      </c>
      <c r="I16" s="12" t="s">
        <v>58</v>
      </c>
      <c r="J16" s="12" t="s">
        <v>59</v>
      </c>
      <c r="K16" s="12" t="s">
        <v>60</v>
      </c>
      <c r="L16" s="12" t="s">
        <v>61</v>
      </c>
      <c r="M16" s="12" t="s">
        <v>60</v>
      </c>
      <c r="N16" s="12" t="s">
        <v>63</v>
      </c>
      <c r="Q16" s="12" t="s">
        <v>58</v>
      </c>
      <c r="R16" s="12" t="s">
        <v>59</v>
      </c>
      <c r="S16" s="12" t="s">
        <v>60</v>
      </c>
      <c r="T16" s="12" t="s">
        <v>61</v>
      </c>
      <c r="U16" s="12" t="s">
        <v>60</v>
      </c>
      <c r="V16" s="12" t="s">
        <v>63</v>
      </c>
    </row>
    <row r="17" spans="2:22" x14ac:dyDescent="0.25">
      <c r="B17">
        <v>2</v>
      </c>
      <c r="C17">
        <v>51</v>
      </c>
      <c r="D17" s="5">
        <f>(C17-3)/C17</f>
        <v>0.94117647058823528</v>
      </c>
      <c r="E17" s="6">
        <f>1-PRODUCT(D16:D17)</f>
        <v>5.8823529411764719E-2</v>
      </c>
      <c r="I17" t="s">
        <v>36</v>
      </c>
      <c r="J17">
        <v>652</v>
      </c>
      <c r="K17" s="5">
        <f>(J17/$J$27)</f>
        <v>3.26E-5</v>
      </c>
      <c r="L17">
        <v>639</v>
      </c>
      <c r="M17" s="5">
        <f>(L17/$L$27)</f>
        <v>6.3899999999999995E-5</v>
      </c>
      <c r="N17" s="5">
        <f>L17/J17</f>
        <v>0.98006134969325154</v>
      </c>
      <c r="Q17" t="s">
        <v>36</v>
      </c>
      <c r="R17">
        <v>1593</v>
      </c>
      <c r="S17" s="5">
        <f>(R17/$J$27)</f>
        <v>7.9649999999999998E-5</v>
      </c>
      <c r="T17">
        <v>1545</v>
      </c>
      <c r="U17" s="5">
        <f>(T17/$L$27)</f>
        <v>1.5449999999999999E-4</v>
      </c>
      <c r="V17" s="5">
        <f>T17/R17</f>
        <v>0.96986817325800379</v>
      </c>
    </row>
    <row r="18" spans="2:22" x14ac:dyDescent="0.25">
      <c r="B18">
        <v>3</v>
      </c>
      <c r="C18">
        <v>50</v>
      </c>
      <c r="D18" s="5">
        <f t="shared" ref="D18:D22" si="2">(C18-3)/C18</f>
        <v>0.94</v>
      </c>
      <c r="E18" s="6">
        <f>1-PRODUCT(D16:D18)</f>
        <v>0.11529411764705888</v>
      </c>
      <c r="I18" t="s">
        <v>37</v>
      </c>
      <c r="J18">
        <v>4819</v>
      </c>
      <c r="K18" s="5">
        <f>(J18/$J$27)</f>
        <v>2.4095E-4</v>
      </c>
      <c r="L18">
        <v>4725</v>
      </c>
      <c r="M18" s="5">
        <f>(L18/$L$27)</f>
        <v>4.7249999999999999E-4</v>
      </c>
      <c r="N18" s="5">
        <f>L18/J18</f>
        <v>0.98049387839800783</v>
      </c>
      <c r="Q18" t="s">
        <v>37</v>
      </c>
      <c r="R18">
        <v>12421</v>
      </c>
      <c r="S18" s="5">
        <f>(R18/$J$27)</f>
        <v>6.2105000000000005E-4</v>
      </c>
      <c r="T18">
        <v>11729</v>
      </c>
      <c r="U18" s="5">
        <f>(T18/$L$27)</f>
        <v>1.1728999999999999E-3</v>
      </c>
      <c r="V18" s="5">
        <f>T18/R18</f>
        <v>0.94428789952499803</v>
      </c>
    </row>
    <row r="19" spans="2:22" x14ac:dyDescent="0.25">
      <c r="B19">
        <v>4</v>
      </c>
      <c r="C19">
        <v>49</v>
      </c>
      <c r="D19" s="5">
        <f t="shared" si="2"/>
        <v>0.93877551020408168</v>
      </c>
      <c r="E19" s="6">
        <f>1-PRODUCT(D16:D19)</f>
        <v>0.16945978391356542</v>
      </c>
      <c r="I19" t="s">
        <v>38</v>
      </c>
      <c r="J19">
        <v>33680</v>
      </c>
      <c r="K19" s="5">
        <f>(J19/$J$27)</f>
        <v>1.684E-3</v>
      </c>
      <c r="L19">
        <v>31320</v>
      </c>
      <c r="M19" s="5">
        <f>(L19/$L$27)</f>
        <v>3.1319999999999998E-3</v>
      </c>
      <c r="N19" s="5">
        <f t="shared" ref="N18:N26" si="3">L19/J19</f>
        <v>0.92992874109263657</v>
      </c>
      <c r="Q19" t="s">
        <v>38</v>
      </c>
      <c r="R19">
        <v>84214</v>
      </c>
      <c r="S19" s="5">
        <f>(R19/$J$27)</f>
        <v>4.2107000000000004E-3</v>
      </c>
      <c r="T19">
        <v>74615</v>
      </c>
      <c r="U19" s="5">
        <f>(T19/$L$27)</f>
        <v>7.4615000000000003E-3</v>
      </c>
      <c r="V19" s="5">
        <f t="shared" ref="V19:V27" si="4">T19/R19</f>
        <v>0.88601657681620638</v>
      </c>
    </row>
    <row r="20" spans="2:22" x14ac:dyDescent="0.25">
      <c r="B20">
        <v>5</v>
      </c>
      <c r="C20">
        <v>48</v>
      </c>
      <c r="D20" s="5">
        <f t="shared" si="2"/>
        <v>0.9375</v>
      </c>
      <c r="E20" s="6">
        <f>1-PRODUCT(D16:D20)</f>
        <v>0.22136854741896761</v>
      </c>
      <c r="I20" t="s">
        <v>39</v>
      </c>
      <c r="J20">
        <v>520402</v>
      </c>
      <c r="K20" s="5">
        <f>(J20/$J$27)</f>
        <v>2.6020100000000001E-2</v>
      </c>
      <c r="L20">
        <v>471242</v>
      </c>
      <c r="M20" s="5">
        <f>(L20/$L$27)</f>
        <v>4.7124199999999998E-2</v>
      </c>
      <c r="N20" s="5">
        <f t="shared" si="3"/>
        <v>0.905534567507427</v>
      </c>
      <c r="Q20" t="s">
        <v>39</v>
      </c>
      <c r="R20">
        <v>1299426</v>
      </c>
      <c r="S20" s="5">
        <f>(R20/$J$27)</f>
        <v>6.4971299999999996E-2</v>
      </c>
      <c r="T20">
        <v>961759</v>
      </c>
      <c r="U20" s="5">
        <f>(T20/$L$27)</f>
        <v>9.6175899999999995E-2</v>
      </c>
      <c r="V20" s="5">
        <f t="shared" si="4"/>
        <v>0.74014141628688357</v>
      </c>
    </row>
    <row r="21" spans="2:22" x14ac:dyDescent="0.25">
      <c r="B21">
        <v>6</v>
      </c>
      <c r="C21">
        <v>47</v>
      </c>
      <c r="D21" s="5">
        <f t="shared" si="2"/>
        <v>0.93617021276595747</v>
      </c>
      <c r="E21" s="6">
        <f>1-PRODUCT(D16:D21)</f>
        <v>0.27106842737094838</v>
      </c>
      <c r="I21" t="s">
        <v>40</v>
      </c>
      <c r="J21">
        <v>604863</v>
      </c>
      <c r="K21" s="5">
        <f>(J21/$J$27)</f>
        <v>3.024315E-2</v>
      </c>
      <c r="L21">
        <v>524704</v>
      </c>
      <c r="M21" s="5">
        <f>(L21/$L$27)</f>
        <v>5.24704E-2</v>
      </c>
      <c r="N21" s="5">
        <f>L21/J21</f>
        <v>0.86747577550618904</v>
      </c>
      <c r="Q21" t="s">
        <v>40</v>
      </c>
      <c r="R21">
        <v>1515172</v>
      </c>
      <c r="S21" s="5">
        <f>(R21/$J$27)</f>
        <v>7.5758599999999995E-2</v>
      </c>
      <c r="T21">
        <v>976046</v>
      </c>
      <c r="U21" s="5">
        <f>(T21/$L$27)</f>
        <v>9.76046E-2</v>
      </c>
      <c r="V21" s="5">
        <f>T21/R21</f>
        <v>0.64418165066408306</v>
      </c>
    </row>
    <row r="22" spans="2:22" x14ac:dyDescent="0.25">
      <c r="B22">
        <v>7</v>
      </c>
      <c r="C22">
        <v>46</v>
      </c>
      <c r="D22" s="5">
        <f t="shared" si="2"/>
        <v>0.93478260869565222</v>
      </c>
      <c r="E22" s="6">
        <f>1-PRODUCT(D16:D22)</f>
        <v>0.3186074429771909</v>
      </c>
      <c r="I22" t="s">
        <v>41</v>
      </c>
      <c r="J22">
        <v>923787</v>
      </c>
      <c r="K22" s="5">
        <f>(J22/$J$27)</f>
        <v>4.6189349999999997E-2</v>
      </c>
      <c r="L22">
        <v>801885</v>
      </c>
      <c r="M22" s="5">
        <f>(L22/$L$27)</f>
        <v>8.0188499999999996E-2</v>
      </c>
      <c r="N22" s="5">
        <f t="shared" si="3"/>
        <v>0.86804100945347795</v>
      </c>
      <c r="Q22" t="s">
        <v>41</v>
      </c>
      <c r="R22">
        <v>2309130</v>
      </c>
      <c r="S22" s="5">
        <f>(R22/$J$27)</f>
        <v>0.1154565</v>
      </c>
      <c r="T22">
        <v>1498570</v>
      </c>
      <c r="U22" s="5">
        <f>(T22/$L$27)</f>
        <v>0.14985699999999999</v>
      </c>
      <c r="V22" s="5">
        <f t="shared" ref="V22:V27" si="5">T22/R22</f>
        <v>0.64897602127208087</v>
      </c>
    </row>
    <row r="23" spans="2:22" x14ac:dyDescent="0.25">
      <c r="I23" t="s">
        <v>42</v>
      </c>
      <c r="J23">
        <v>966617</v>
      </c>
      <c r="K23" s="5">
        <f>(J23/$J$27)</f>
        <v>4.8330850000000002E-2</v>
      </c>
      <c r="L23">
        <v>719133</v>
      </c>
      <c r="M23" s="5">
        <f>(L23/$L$27)</f>
        <v>7.1913299999999999E-2</v>
      </c>
      <c r="N23" s="5">
        <f t="shared" si="3"/>
        <v>0.7439689142649053</v>
      </c>
      <c r="Q23" t="s">
        <v>42</v>
      </c>
      <c r="R23">
        <v>2416108</v>
      </c>
      <c r="S23" s="5">
        <f>(R23/$J$27)</f>
        <v>0.12080539999999999</v>
      </c>
      <c r="T23">
        <v>1259492</v>
      </c>
      <c r="U23" s="5">
        <f>(T23/$L$27)</f>
        <v>0.12594920000000001</v>
      </c>
      <c r="V23" s="5">
        <f t="shared" si="5"/>
        <v>0.52128961122598827</v>
      </c>
    </row>
    <row r="24" spans="2:22" x14ac:dyDescent="0.25">
      <c r="I24" t="s">
        <v>43</v>
      </c>
      <c r="J24">
        <v>4701149</v>
      </c>
      <c r="K24" s="5">
        <f>(J24/$J$27)</f>
        <v>0.23505745</v>
      </c>
      <c r="L24">
        <v>3141815</v>
      </c>
      <c r="M24" s="5">
        <f>(L24/$L$27)</f>
        <v>0.3141815</v>
      </c>
      <c r="N24" s="5">
        <f t="shared" si="3"/>
        <v>0.6683078966439906</v>
      </c>
      <c r="Q24" t="s">
        <v>43</v>
      </c>
      <c r="R24">
        <v>11749155</v>
      </c>
      <c r="S24" s="5">
        <f>(R24/$J$27)</f>
        <v>0.58745775</v>
      </c>
      <c r="T24">
        <v>3237866</v>
      </c>
      <c r="U24" s="5">
        <f>(T24/$L$27)</f>
        <v>0.32378659999999998</v>
      </c>
      <c r="V24" s="5">
        <f t="shared" si="5"/>
        <v>0.27558288234345363</v>
      </c>
    </row>
    <row r="25" spans="2:22" x14ac:dyDescent="0.25">
      <c r="I25" t="s">
        <v>44</v>
      </c>
      <c r="J25">
        <v>8763844</v>
      </c>
      <c r="K25" s="5">
        <f>(J25/$J$27)</f>
        <v>0.43819219999999998</v>
      </c>
      <c r="L25">
        <v>3712167</v>
      </c>
      <c r="M25" s="5">
        <f>(L25/$L$27)</f>
        <v>0.37121670000000001</v>
      </c>
      <c r="N25" s="5">
        <f t="shared" si="3"/>
        <v>0.42357748494838565</v>
      </c>
      <c r="Q25" t="s">
        <v>44</v>
      </c>
      <c r="R25">
        <v>21907771</v>
      </c>
      <c r="S25" s="5">
        <f>(R25/$J$27)</f>
        <v>1.09538855</v>
      </c>
      <c r="T25">
        <v>1959814</v>
      </c>
      <c r="U25" s="5">
        <f>(T25/$L$27)</f>
        <v>0.1959814</v>
      </c>
      <c r="V25" s="5">
        <f t="shared" si="5"/>
        <v>8.9457480635524264E-2</v>
      </c>
    </row>
    <row r="26" spans="2:22" x14ac:dyDescent="0.25">
      <c r="I26" s="12" t="s">
        <v>45</v>
      </c>
      <c r="J26" s="12">
        <v>3480187</v>
      </c>
      <c r="K26" s="17">
        <f>(J26/$J$27)</f>
        <v>0.17400935000000001</v>
      </c>
      <c r="L26" s="12">
        <v>592370</v>
      </c>
      <c r="M26" s="17">
        <f>(L26/$L$27)</f>
        <v>5.9236999999999998E-2</v>
      </c>
      <c r="N26" s="17">
        <f t="shared" si="3"/>
        <v>0.17021211791205473</v>
      </c>
      <c r="Q26" s="12" t="s">
        <v>45</v>
      </c>
      <c r="R26" s="12">
        <v>8705010</v>
      </c>
      <c r="S26" s="17">
        <f>(R26/$J$27)</f>
        <v>0.43525049999999998</v>
      </c>
      <c r="T26" s="12">
        <v>18564</v>
      </c>
      <c r="U26" s="17">
        <f>(T26/$L$27)</f>
        <v>1.8564E-3</v>
      </c>
      <c r="V26" s="17">
        <f t="shared" si="5"/>
        <v>2.1325650401320621E-3</v>
      </c>
    </row>
    <row r="27" spans="2:22" x14ac:dyDescent="0.25">
      <c r="I27" s="14" t="s">
        <v>62</v>
      </c>
      <c r="J27">
        <f>SUM(J17:J26)</f>
        <v>20000000</v>
      </c>
      <c r="K27" s="13">
        <f t="shared" ref="K27:M27" si="6">SUM(K17:K26)</f>
        <v>1</v>
      </c>
      <c r="L27">
        <f t="shared" si="6"/>
        <v>10000000</v>
      </c>
      <c r="M27" s="13">
        <f t="shared" si="6"/>
        <v>1</v>
      </c>
      <c r="Q27" s="14" t="s">
        <v>62</v>
      </c>
      <c r="R27">
        <f>SUM(R17:R26)</f>
        <v>50000000</v>
      </c>
      <c r="S27" s="13">
        <f t="shared" ref="S27" si="7">SUM(S17:S26)</f>
        <v>2.5</v>
      </c>
      <c r="T27">
        <f t="shared" ref="T27" si="8">SUM(T17:T26)</f>
        <v>10000000</v>
      </c>
      <c r="U27" s="13">
        <f t="shared" ref="U27" si="9">SUM(U17:U26)</f>
        <v>0.99999999999999989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B U D A A B Q S w M E F A A C A A g A 8 K n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P C p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d F Y K I p H u A 4 A A A A R A A A A E w A c A E Z v c m 1 1 b G F z L 1 N l Y 3 R p b 2 4 x L m 0 g o h g A K K A U A A A A A A A A A A A A A A A A A A A A A A A A A A A A K 0 5 N L s n M z 1 M I h t C G 1 g B Q S w E C L Q A U A A I A C A D w q d F Y L c S I J K U A A A D 2 A A A A E g A A A A A A A A A A A A A A A A A A A A A A Q 2 9 u Z m l n L 1 B h Y 2 t h Z 2 U u e G 1 s U E s B A i 0 A F A A C A A g A 8 K n R W A / K 6 a u k A A A A 6 Q A A A B M A A A A A A A A A A A A A A A A A 8 Q A A A F t D b 2 5 0 Z W 5 0 X 1 R 5 c G V z X S 5 4 b W x Q S w E C L Q A U A A I A C A D w q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A N Z L r k 3 Q 9 B 4 Y / X E i V f D n G i 3 a Z G I l + 6 o B y 0 / q q 7 N 6 x S H A A A A A A O g A A A A A I A A C A A A A A R o Y k L 0 e i F l h J w v x v t 5 J M 4 r i u s 6 o s k X 4 g v r D 6 f Y W g J L l A A A A B B C G B 2 n H i M u q u D o F c / / 1 V 9 F S 0 o a E 8 N 5 t F 0 P Z D j W X K G R Z 3 y W T P k D D W F e T v H L R Q K R v C f + L l 2 V S A 9 A K X 7 0 a 9 7 i 1 G j 6 Z l f o 2 / e 3 L e 7 u 0 Y D c T 7 3 B E A A A A C D Q A W / 3 k q 2 e z i j 3 h T E R T a N e + s K y E 4 n B + s T 9 n D B z K j p S o k v U 2 M l q X q G y Z c Z e m 5 q I v m h p p C 7 e Q w 6 G O x F U S i k W O T W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pokerdump 5 players</vt:lpstr>
      <vt:lpstr>pokerdump 2 players</vt:lpstr>
      <vt:lpstr>wins by value 5 players</vt:lpstr>
      <vt:lpstr>wins by value 2 players</vt:lpstr>
      <vt:lpstr>mess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2024-06-19T21:03:35Z</dcterms:modified>
</cp:coreProperties>
</file>