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ng. Wilder Guerra\Downloads\"/>
    </mc:Choice>
  </mc:AlternateContent>
  <xr:revisionPtr revIDLastSave="0" documentId="13_ncr:1_{D7F44B8F-BDD6-4678-BF0D-AD3A529B622D}" xr6:coauthVersionLast="47" xr6:coauthVersionMax="47" xr10:uidLastSave="{00000000-0000-0000-0000-000000000000}"/>
  <bookViews>
    <workbookView xWindow="-120" yWindow="-120" windowWidth="19440" windowHeight="10320" firstSheet="5" activeTab="5" xr2:uid="{00000000-000D-0000-FFFF-FFFF00000000}"/>
  </bookViews>
  <sheets>
    <sheet name="Hoja 7" sheetId="2" state="hidden" r:id="rId1"/>
    <sheet name="UPS" sheetId="5" state="hidden" r:id="rId2"/>
    <sheet name="correos" sheetId="6" state="hidden" r:id="rId3"/>
    <sheet name="todo" sheetId="7" state="hidden" r:id="rId4"/>
    <sheet name="REPORTE SEMANAL" sheetId="8" state="hidden" r:id="rId5"/>
    <sheet name="REPORTE DIARIO" sheetId="9" r:id="rId6"/>
    <sheet name="Cronograma" sheetId="11" state="hidden" r:id="rId7"/>
    <sheet name="CONSUMO" sheetId="16" state="hidden" r:id="rId8"/>
    <sheet name="INFORME" sheetId="17" state="hidden" r:id="rId9"/>
  </sheets>
  <definedNames>
    <definedName name="_xlnm._FilterDatabase" localSheetId="5" hidden="1">'REPORTE DIARIO'!$A$23:$H$232</definedName>
    <definedName name="_xlnm._FilterDatabase" localSheetId="1" hidden="1">UPS!$A$10:$H$31</definedName>
    <definedName name="StartingBalance" localSheetId="7">#REF!</definedName>
    <definedName name="StartingBalance" localSheetId="2">#REF!</definedName>
    <definedName name="StartingBalance" localSheetId="8">#REF!</definedName>
    <definedName name="StartingBalance" localSheetId="5">#REF!</definedName>
    <definedName name="StartingBalance" localSheetId="4">#REF!</definedName>
    <definedName name="StartingBalance" localSheetId="3">#REF!</definedName>
    <definedName name="StartingBalance" localSheetId="1">#REF!</definedName>
    <definedName name="Z_01EE54DC_C1D8_4E95_BF3D_91D91378377D_.wvu.FilterData" localSheetId="2" hidden="1">correos!$A$10:$D$57</definedName>
    <definedName name="Z_01EE54DC_C1D8_4E95_BF3D_91D91378377D_.wvu.FilterData" localSheetId="3" hidden="1">todo!$B$10:$H$49</definedName>
    <definedName name="Z_01EE54DC_C1D8_4E95_BF3D_91D91378377D_.wvu.FilterData" localSheetId="1" hidden="1">UPS!$B$10:$H$44</definedName>
    <definedName name="Z_05D5D0D2_F92B_4169_B75A_C3A367671F84_.wvu.FilterData" localSheetId="2" hidden="1">correos!$A$10:$D$57</definedName>
    <definedName name="Z_05D5D0D2_F92B_4169_B75A_C3A367671F84_.wvu.FilterData" localSheetId="3" hidden="1">todo!$B$10:$H$49</definedName>
    <definedName name="Z_05D5D0D2_F92B_4169_B75A_C3A367671F84_.wvu.FilterData" localSheetId="1" hidden="1">UPS!$B$10:$H$44</definedName>
    <definedName name="Z_080DC21B_165F_4FA8_B1C2_9A6A0F02E1F0_.wvu.FilterData" localSheetId="2" hidden="1">correos!$A$10:$D$57</definedName>
    <definedName name="Z_080DC21B_165F_4FA8_B1C2_9A6A0F02E1F0_.wvu.FilterData" localSheetId="3" hidden="1">todo!$B$10:$H$49</definedName>
    <definedName name="Z_080DC21B_165F_4FA8_B1C2_9A6A0F02E1F0_.wvu.FilterData" localSheetId="1" hidden="1">UPS!$B$10:$H$44</definedName>
    <definedName name="Z_0935AE66_FC35_475E_A828_D676D857E162_.wvu.FilterData" localSheetId="2" hidden="1">correos!$A$10:$D$57</definedName>
    <definedName name="Z_0935AE66_FC35_475E_A828_D676D857E162_.wvu.FilterData" localSheetId="3" hidden="1">todo!$B$10:$H$49</definedName>
    <definedName name="Z_0935AE66_FC35_475E_A828_D676D857E162_.wvu.FilterData" localSheetId="1" hidden="1">UPS!$B$10:$H$44</definedName>
    <definedName name="Z_63E967C7_6D99_4232_B772_E5DE5097E9DF_.wvu.FilterData" localSheetId="2" hidden="1">correos!$A$10:$D$57</definedName>
    <definedName name="Z_63E967C7_6D99_4232_B772_E5DE5097E9DF_.wvu.FilterData" localSheetId="3" hidden="1">todo!$B$10:$H$49</definedName>
    <definedName name="Z_63E967C7_6D99_4232_B772_E5DE5097E9DF_.wvu.FilterData" localSheetId="1" hidden="1">UPS!$B$10:$H$44</definedName>
    <definedName name="Z_7030BC95_F9CA_4503_989C_1240E9BEBDF0_.wvu.FilterData" localSheetId="2" hidden="1">correos!$A$10:$D$57</definedName>
    <definedName name="Z_7030BC95_F9CA_4503_989C_1240E9BEBDF0_.wvu.FilterData" localSheetId="3" hidden="1">todo!$B$10:$H$49</definedName>
    <definedName name="Z_7030BC95_F9CA_4503_989C_1240E9BEBDF0_.wvu.FilterData" localSheetId="1" hidden="1">UPS!$B$10:$H$44</definedName>
    <definedName name="Z_A9863DDC_3170_49EB_B799_D7D2EE136EC4_.wvu.FilterData" localSheetId="2" hidden="1">correos!$A$10:$D$57</definedName>
    <definedName name="Z_A9863DDC_3170_49EB_B799_D7D2EE136EC4_.wvu.FilterData" localSheetId="3" hidden="1">todo!$B$10:$H$49</definedName>
    <definedName name="Z_A9863DDC_3170_49EB_B799_D7D2EE136EC4_.wvu.FilterData" localSheetId="1" hidden="1">UPS!$B$10:$H$44</definedName>
    <definedName name="Z_B40A9C5E_C618_493B_BCFA_E150D515D08B_.wvu.FilterData" localSheetId="2" hidden="1">correos!$A$10:$D$57</definedName>
    <definedName name="Z_B40A9C5E_C618_493B_BCFA_E150D515D08B_.wvu.FilterData" localSheetId="3" hidden="1">todo!$B$10:$H$49</definedName>
    <definedName name="Z_B40A9C5E_C618_493B_BCFA_E150D515D08B_.wvu.FilterData" localSheetId="1" hidden="1">UPS!$B$10:$H$44</definedName>
  </definedNames>
  <calcPr calcId="181029"/>
  <customWorkbookViews>
    <customWorkbookView name="Filtro 3" guid="{05D5D0D2-F92B-4169-B75A-C3A367671F84}" maximized="1" windowWidth="0" windowHeight="0" activeSheetId="0"/>
    <customWorkbookView name="Filtro 2" guid="{080DC21B-165F-4FA8-B1C2-9A6A0F02E1F0}" maximized="1" windowWidth="0" windowHeight="0" activeSheetId="0"/>
    <customWorkbookView name="Filtro 1" guid="{B40A9C5E-C618-493B-BCFA-E150D515D08B}" maximized="1" windowWidth="0" windowHeight="0" activeSheetId="0"/>
    <customWorkbookView name="Filtro 7" guid="{7030BC95-F9CA-4503-989C-1240E9BEBDF0}" maximized="1" windowWidth="0" windowHeight="0" activeSheetId="0"/>
    <customWorkbookView name="Filtro 6" guid="{0935AE66-FC35-475E-A828-D676D857E162}" maximized="1" windowWidth="0" windowHeight="0" activeSheetId="0"/>
    <customWorkbookView name="Filtro 5" guid="{63E967C7-6D99-4232-B772-E5DE5097E9DF}" maximized="1" windowWidth="0" windowHeight="0" activeSheetId="0"/>
    <customWorkbookView name="Filtro 4" guid="{01EE54DC-C1D8-4E95-BF3D-91D91378377D}" maximized="1" windowWidth="0" windowHeight="0" activeSheetId="0"/>
    <customWorkbookView name="Filtro 8" guid="{A9863DDC-3170-49EB-B799-D7D2EE136EC4}" maximized="1" windowWidth="0" windowHeight="0" activeSheetId="0"/>
  </customWorkbookViews>
</workbook>
</file>

<file path=xl/calcChain.xml><?xml version="1.0" encoding="utf-8"?>
<calcChain xmlns="http://schemas.openxmlformats.org/spreadsheetml/2006/main">
  <c r="G3" i="17" l="1"/>
  <c r="H56" i="16"/>
  <c r="F56" i="16"/>
  <c r="I55" i="16"/>
  <c r="G55" i="16"/>
  <c r="I54" i="16"/>
  <c r="G54" i="16"/>
  <c r="I53" i="16"/>
  <c r="G53" i="16"/>
  <c r="I52" i="16"/>
  <c r="G52" i="16"/>
  <c r="I51" i="16"/>
  <c r="G51" i="16"/>
  <c r="G50" i="16"/>
  <c r="I50" i="16" s="1"/>
  <c r="I49" i="16"/>
  <c r="G49" i="16"/>
  <c r="I48" i="16"/>
  <c r="G48" i="16"/>
  <c r="G56" i="16" s="1"/>
  <c r="I47" i="16"/>
  <c r="G47" i="16"/>
  <c r="I46" i="16"/>
  <c r="G46" i="16"/>
  <c r="I45" i="16"/>
  <c r="G45" i="16"/>
  <c r="I44" i="16"/>
  <c r="G44" i="16"/>
  <c r="M41" i="16"/>
  <c r="N41" i="16" s="1"/>
  <c r="M40" i="16"/>
  <c r="N40" i="16" s="1"/>
  <c r="M39" i="16"/>
  <c r="N39" i="16" s="1"/>
  <c r="M38" i="16"/>
  <c r="N38" i="16" s="1"/>
  <c r="M37" i="16"/>
  <c r="N37" i="16" s="1"/>
  <c r="M36" i="16"/>
  <c r="N36" i="16" s="1"/>
  <c r="M35" i="16"/>
  <c r="K35" i="16" s="1"/>
  <c r="M34" i="16"/>
  <c r="N34" i="16" s="1"/>
  <c r="K34" i="16"/>
  <c r="M33" i="16"/>
  <c r="N33" i="16" s="1"/>
  <c r="M32" i="16"/>
  <c r="N32" i="16" s="1"/>
  <c r="K32" i="16"/>
  <c r="M31" i="16"/>
  <c r="N31" i="16" s="1"/>
  <c r="M30" i="16"/>
  <c r="N30" i="16" s="1"/>
  <c r="K30" i="16"/>
  <c r="N29" i="16"/>
  <c r="M29" i="16"/>
  <c r="K29" i="16"/>
  <c r="N28" i="16"/>
  <c r="M28" i="16"/>
  <c r="K28" i="16" s="1"/>
  <c r="N27" i="16"/>
  <c r="M27" i="16"/>
  <c r="K27" i="16"/>
  <c r="M26" i="16"/>
  <c r="N26" i="16" s="1"/>
  <c r="K26" i="16"/>
  <c r="N25" i="16"/>
  <c r="M25" i="16"/>
  <c r="K25" i="16"/>
  <c r="N24" i="16"/>
  <c r="M24" i="16"/>
  <c r="K24" i="16" s="1"/>
  <c r="F19" i="16"/>
  <c r="E19" i="16" s="1"/>
  <c r="M12" i="16"/>
  <c r="M11" i="16"/>
  <c r="M9" i="16"/>
  <c r="M8" i="16"/>
  <c r="G3" i="16"/>
  <c r="J13" i="11"/>
  <c r="D3" i="11"/>
  <c r="F2" i="11"/>
  <c r="G2" i="11" s="1"/>
  <c r="E2" i="11"/>
  <c r="E3" i="11" s="1"/>
  <c r="F19" i="9"/>
  <c r="E19" i="9" s="1"/>
  <c r="G3" i="9"/>
  <c r="G20" i="8"/>
  <c r="C11" i="8" s="1"/>
  <c r="F20" i="8"/>
  <c r="C10" i="8" s="1"/>
  <c r="E20" i="8"/>
  <c r="B20" i="8" s="1"/>
  <c r="G3" i="8"/>
  <c r="F8" i="7"/>
  <c r="E8" i="7"/>
  <c r="H2" i="7"/>
  <c r="E1" i="7"/>
  <c r="A8" i="6"/>
  <c r="D2" i="6"/>
  <c r="G8" i="5"/>
  <c r="E8" i="5"/>
  <c r="H2" i="5"/>
  <c r="F8" i="5" s="1"/>
  <c r="E1" i="5"/>
  <c r="G3" i="11" l="1"/>
  <c r="H2" i="11"/>
  <c r="H3" i="11" s="1"/>
  <c r="B19" i="16"/>
  <c r="C9" i="16"/>
  <c r="E6" i="16" s="1"/>
  <c r="I56" i="16"/>
  <c r="C9" i="9"/>
  <c r="E6" i="9" s="1"/>
  <c r="B19" i="9"/>
  <c r="C9" i="8"/>
  <c r="E6" i="8" s="1"/>
  <c r="N35" i="16"/>
  <c r="K41" i="16"/>
  <c r="K36" i="16"/>
  <c r="F3" i="11"/>
  <c r="K31" i="16"/>
  <c r="K37" i="16"/>
  <c r="C10" i="9"/>
  <c r="C10" i="16"/>
  <c r="K38" i="16"/>
  <c r="K33" i="16"/>
  <c r="K39" i="16"/>
  <c r="K40" i="16"/>
</calcChain>
</file>

<file path=xl/sharedStrings.xml><?xml version="1.0" encoding="utf-8"?>
<sst xmlns="http://schemas.openxmlformats.org/spreadsheetml/2006/main" count="1713" uniqueCount="653">
  <si>
    <t xml:space="preserve"> </t>
  </si>
  <si>
    <t>FECHA</t>
  </si>
  <si>
    <t>CLIENTE MIGRACION</t>
  </si>
  <si>
    <t>INACTIVA</t>
  </si>
  <si>
    <t>VISITA</t>
  </si>
  <si>
    <t>IP Telefono</t>
  </si>
  <si>
    <t>Contraseña Web</t>
  </si>
  <si>
    <t>ESTATUS</t>
  </si>
  <si>
    <t>admin</t>
  </si>
  <si>
    <t>Norte123</t>
  </si>
  <si>
    <t>192.168.254.18</t>
  </si>
  <si>
    <t>Ofic. Baruta</t>
  </si>
  <si>
    <t>192.168.21.25</t>
  </si>
  <si>
    <t>ACTIVA</t>
  </si>
  <si>
    <t>Ofic. Lebrum</t>
  </si>
  <si>
    <t>192.168.111.14</t>
  </si>
  <si>
    <t>Comercializacion Ccs</t>
  </si>
  <si>
    <t>Ofic. San Isidro</t>
  </si>
  <si>
    <t>192.168.3.33</t>
  </si>
  <si>
    <t>Proyectos Caracas</t>
  </si>
  <si>
    <t>Ofic. El Pico ATC</t>
  </si>
  <si>
    <t>192.168.254.71</t>
  </si>
  <si>
    <t>Ofic. El Pico</t>
  </si>
  <si>
    <t>192.168.254.67</t>
  </si>
  <si>
    <t>Almacen CCS</t>
  </si>
  <si>
    <t xml:space="preserve">Presidencia Terrazas </t>
  </si>
  <si>
    <t>192.168.254.56</t>
  </si>
  <si>
    <t>Ofic. Aux.  terrazas</t>
  </si>
  <si>
    <t>192.168.254.61</t>
  </si>
  <si>
    <t>Auditoria Interna CCS</t>
  </si>
  <si>
    <t>192.168.254.7</t>
  </si>
  <si>
    <t>Sistemas</t>
  </si>
  <si>
    <t>Administracion Caracas</t>
  </si>
  <si>
    <t>192.168.254.20</t>
  </si>
  <si>
    <t>Gerencia Caracas</t>
  </si>
  <si>
    <t>Operaciones</t>
  </si>
  <si>
    <t>192.168.254.70</t>
  </si>
  <si>
    <t>Presidencia CCS</t>
  </si>
  <si>
    <t>FALTANTE</t>
  </si>
  <si>
    <t xml:space="preserve">AGREGAR USUARIOS AL BIOMETRICO </t>
  </si>
  <si>
    <t>IP CIRION</t>
  </si>
  <si>
    <t>ROUTER</t>
  </si>
  <si>
    <t xml:space="preserve">AGREGAR LAS CAMARAS EN SARRIA </t>
  </si>
  <si>
    <t>201.221.115.6</t>
  </si>
  <si>
    <t>CHAGUARAMA FTTH</t>
  </si>
  <si>
    <t xml:space="preserve">AGREGAR CAMARAS EN EL HEADEN </t>
  </si>
  <si>
    <t>201.221.115.2</t>
  </si>
  <si>
    <t>CHAGUARAMA INALAMBRICO</t>
  </si>
  <si>
    <t>AREGAR LOS TELEFONOS IP EN CHAGURAMA</t>
  </si>
  <si>
    <t>201.221.115.66</t>
  </si>
  <si>
    <t>PETARE LEBRUM</t>
  </si>
  <si>
    <t xml:space="preserve">AREGAR LOS TELEFONOS IP EN NAIGUATA </t>
  </si>
  <si>
    <t>YA TINE EL CEL</t>
  </si>
  <si>
    <t>GPON MASTER</t>
  </si>
  <si>
    <t>AREGAR LOS TELEFONOS IP EN SAN ISIDRO</t>
  </si>
  <si>
    <t>201.221.115.82</t>
  </si>
  <si>
    <t>SLAVE 2</t>
  </si>
  <si>
    <t>RENOMBRAR LAS CAMARAS</t>
  </si>
  <si>
    <t>SLAVE 3</t>
  </si>
  <si>
    <t>CAMARA APAGADA DEL VALLE</t>
  </si>
  <si>
    <t>201.221.115.98</t>
  </si>
  <si>
    <t>SLAVE 4</t>
  </si>
  <si>
    <t xml:space="preserve">AGREGAR LAS CAMARAS EN CHAGUARAMA </t>
  </si>
  <si>
    <t>201.221.115.10</t>
  </si>
  <si>
    <t>TURUMO 2</t>
  </si>
  <si>
    <t>AGREGAR LAS CAMARAS EN SAN ISIDRO</t>
  </si>
  <si>
    <t>201.221.115.14</t>
  </si>
  <si>
    <t>GUARENAS</t>
  </si>
  <si>
    <t>AGREGAR LAS CAMARAS EN NAIGUATA</t>
  </si>
  <si>
    <t>GUATIRE</t>
  </si>
  <si>
    <t>CPU TADORAE IMPRSORA  TERAZAS</t>
  </si>
  <si>
    <t>201.221.115.18</t>
  </si>
  <si>
    <t>INALAMBRICO</t>
  </si>
  <si>
    <t>SOLICITAR UPS PARA CHAGUARAMA</t>
  </si>
  <si>
    <t>201.221.115.22</t>
  </si>
  <si>
    <t>ESTRELLA</t>
  </si>
  <si>
    <t>VALLE MASTER</t>
  </si>
  <si>
    <t>38.41.43.2</t>
  </si>
  <si>
    <t>VALLE SLAVE</t>
  </si>
  <si>
    <t>38.41.43.10</t>
  </si>
  <si>
    <t>201.221.115.26</t>
  </si>
  <si>
    <t>VALLE FRESCO</t>
  </si>
  <si>
    <t>201.221.115.30</t>
  </si>
  <si>
    <t>SAN BLAS</t>
  </si>
  <si>
    <t>SANTA TERESA</t>
  </si>
  <si>
    <t>SARRIA</t>
  </si>
  <si>
    <t>GOLD DATA</t>
  </si>
  <si>
    <t>190.216.239.39</t>
  </si>
  <si>
    <t>EDGE CORE</t>
  </si>
  <si>
    <t>Name</t>
  </si>
  <si>
    <t>Interface</t>
  </si>
  <si>
    <t>Availability</t>
  </si>
  <si>
    <t>Tags</t>
  </si>
  <si>
    <t>Status</t>
  </si>
  <si>
    <t>Latest data</t>
  </si>
  <si>
    <t>Problems</t>
  </si>
  <si>
    <t>Graphs</t>
  </si>
  <si>
    <t>Dashboards</t>
  </si>
  <si>
    <t>Web</t>
  </si>
  <si>
    <t>Gpon Master SLAVE 1</t>
  </si>
  <si>
    <t>201.221.115.14:161</t>
  </si>
  <si>
    <t>SNMP</t>
  </si>
  <si>
    <t>class: networktarget: ccr1036-8g-2splustarget: mikrotik</t>
  </si>
  <si>
    <t>Enabled</t>
  </si>
  <si>
    <t>Latest data 25</t>
  </si>
  <si>
    <t>Graphs 1</t>
  </si>
  <si>
    <t>Dashboards 1</t>
  </si>
  <si>
    <t>Petare - UPS</t>
  </si>
  <si>
    <t>172.25.151.28:161</t>
  </si>
  <si>
    <t>Latest data 58</t>
  </si>
  <si>
    <t>Petare Lebrum</t>
  </si>
  <si>
    <t>201.221.115.31:161</t>
  </si>
  <si>
    <t>Latest data 399</t>
  </si>
  <si>
    <t>Graphs 75</t>
  </si>
  <si>
    <t>San Blass - UPS</t>
  </si>
  <si>
    <t>10.4.63.6:161</t>
  </si>
  <si>
    <t>Sarria - UPS</t>
  </si>
  <si>
    <t>192.168.110.6:161</t>
  </si>
  <si>
    <t>Servidor - Idrac</t>
  </si>
  <si>
    <t>192.168.254.113:161</t>
  </si>
  <si>
    <t>Latest data 173</t>
  </si>
  <si>
    <t>Graphs 10</t>
  </si>
  <si>
    <t>Turumo 1 - UPS</t>
  </si>
  <si>
    <t>192.168.254.166:161</t>
  </si>
  <si>
    <t>Turumo 2 - UPS</t>
  </si>
  <si>
    <t>192.168.254.165:161</t>
  </si>
  <si>
    <t>Zabbix server</t>
  </si>
  <si>
    <t>127.0.0.1:10050</t>
  </si>
  <si>
    <t>ZBX</t>
  </si>
  <si>
    <t>class: osclass: softwaretarget: linux</t>
  </si>
  <si>
    <t>Latest data 140</t>
  </si>
  <si>
    <t>Graphs 25</t>
  </si>
  <si>
    <t>Dashboards 4</t>
  </si>
  <si>
    <t>ITEMS</t>
  </si>
  <si>
    <t>IP</t>
  </si>
  <si>
    <t>Norte2024.</t>
  </si>
  <si>
    <t>LUGAR</t>
  </si>
  <si>
    <t>BARUTA</t>
  </si>
  <si>
    <t>PC</t>
  </si>
  <si>
    <t>-</t>
  </si>
  <si>
    <t>UPS</t>
  </si>
  <si>
    <t>172.25.150.254</t>
  </si>
  <si>
    <t>OPERACIONES</t>
  </si>
  <si>
    <t>NAIGUATA</t>
  </si>
  <si>
    <t>PASEO TUY</t>
  </si>
  <si>
    <t>PETARE</t>
  </si>
  <si>
    <t>172.25.151.28</t>
  </si>
  <si>
    <t>SAN ISIDRO</t>
  </si>
  <si>
    <t>192.168.33.108</t>
  </si>
  <si>
    <t>192.168.33.109</t>
  </si>
  <si>
    <t>NORTE3</t>
  </si>
  <si>
    <t>NORTE5</t>
  </si>
  <si>
    <t>UPS - SARRIA</t>
  </si>
  <si>
    <t>TANAGUARENA</t>
  </si>
  <si>
    <t>TERRAZAS</t>
  </si>
  <si>
    <t>40:AC:BF:7A:71:34</t>
  </si>
  <si>
    <t>40:AC:BF:7A:75:A9</t>
  </si>
  <si>
    <t>40:AC:BF:7A:76:6B</t>
  </si>
  <si>
    <t>3C:E3:6B:E3:71:68</t>
  </si>
  <si>
    <t>3C:E3:6B:E3:71:85</t>
  </si>
  <si>
    <t>3C:E3:6B:E3:71:67</t>
  </si>
  <si>
    <t>3C:E3:6B:E3:71:80</t>
  </si>
  <si>
    <t>3C:E3:6B:E3:71:A8</t>
  </si>
  <si>
    <t>3C:E3:6B:E3:71:74</t>
  </si>
  <si>
    <t>3C:E3:6B:E3:71:87</t>
  </si>
  <si>
    <t>3C:E3:6B:E3:71:8F</t>
  </si>
  <si>
    <t>192.168.254.31</t>
  </si>
  <si>
    <t>192.168.254.27</t>
  </si>
  <si>
    <t>192.168.254.35</t>
  </si>
  <si>
    <t>VALLE</t>
  </si>
  <si>
    <t>Passwords</t>
  </si>
  <si>
    <t>ZONA</t>
  </si>
  <si>
    <t>192.168.110.6</t>
  </si>
  <si>
    <t>zabbix</t>
  </si>
  <si>
    <t>192.168.254.77</t>
  </si>
  <si>
    <t>UPS - TURUMO</t>
  </si>
  <si>
    <t>192,168,254,165</t>
  </si>
  <si>
    <t>192,168,254,166</t>
  </si>
  <si>
    <t>TURUMO 1</t>
  </si>
  <si>
    <t>UPS - PETARE</t>
  </si>
  <si>
    <t>172,25,151,28</t>
  </si>
  <si>
    <t>192.168.254.78</t>
  </si>
  <si>
    <t>DEPTO</t>
  </si>
  <si>
    <t>CORREO COORP</t>
  </si>
  <si>
    <t xml:space="preserve">SEDE TURUMO </t>
  </si>
  <si>
    <t>COMERCIALIZACION</t>
  </si>
  <si>
    <t>SISTEMAS</t>
  </si>
  <si>
    <t>CALLCENTER</t>
  </si>
  <si>
    <t>PROYECTOS</t>
  </si>
  <si>
    <t>SUPERVICION DE PROYECTOS</t>
  </si>
  <si>
    <t>ADMINISTRACION</t>
  </si>
  <si>
    <t>ALMACEN</t>
  </si>
  <si>
    <t>REDES</t>
  </si>
  <si>
    <t>PRESIDENCIA</t>
  </si>
  <si>
    <t>COBRO</t>
  </si>
  <si>
    <t>OPEACIONES</t>
  </si>
  <si>
    <t>COTIZA</t>
  </si>
  <si>
    <t>CHAGUAMARA</t>
  </si>
  <si>
    <t>SOPORTE</t>
  </si>
  <si>
    <t>COMERCIALIZACION O VENTA</t>
  </si>
  <si>
    <t>GUARENA</t>
  </si>
  <si>
    <t xml:space="preserve">GUARENA </t>
  </si>
  <si>
    <t>OFICI. PICO</t>
  </si>
  <si>
    <t>VALLE TUY</t>
  </si>
  <si>
    <t>CONTADURIA</t>
  </si>
  <si>
    <t>AUDITORIA</t>
  </si>
  <si>
    <t>RRHH</t>
  </si>
  <si>
    <t>DPTO. LEGAL JURIDICO</t>
  </si>
  <si>
    <t>SAN AGUSTIN</t>
  </si>
  <si>
    <t>COCHE</t>
  </si>
  <si>
    <t>CARTANAL</t>
  </si>
  <si>
    <t>YARE</t>
  </si>
  <si>
    <t>2 LAGUNAS</t>
  </si>
  <si>
    <t>Reporte Diario</t>
  </si>
  <si>
    <t>usuario/MAC</t>
  </si>
  <si>
    <t>Camaras IP</t>
  </si>
  <si>
    <t>Estacionamiento</t>
  </si>
  <si>
    <t>CEDE PRINCIPAL</t>
  </si>
  <si>
    <t>Entrada sede</t>
  </si>
  <si>
    <t>Taller mecanico</t>
  </si>
  <si>
    <t>Deposito</t>
  </si>
  <si>
    <t>40:AC:BF:A7:60:5B</t>
  </si>
  <si>
    <t>Pasillo Mezzninna</t>
  </si>
  <si>
    <t>Pasillo piso 1</t>
  </si>
  <si>
    <t>Comedor</t>
  </si>
  <si>
    <t>Almacen Turumo</t>
  </si>
  <si>
    <t>Mezzanina y Ofic. Comercializacion</t>
  </si>
  <si>
    <t>Azotea Sede turumo</t>
  </si>
  <si>
    <t>TELEFONOS</t>
  </si>
  <si>
    <t>OFICINA BARUTA</t>
  </si>
  <si>
    <t>OFICINA PETARE</t>
  </si>
  <si>
    <t>OFICINA SAN ISIDRO</t>
  </si>
  <si>
    <t>OFICINA PICO</t>
  </si>
  <si>
    <t>OFICINA TERRAZAS</t>
  </si>
  <si>
    <t>PC SEDE</t>
  </si>
  <si>
    <t>Comercializacion</t>
  </si>
  <si>
    <t>192.168.254.98</t>
  </si>
  <si>
    <t>KEVIN</t>
  </si>
  <si>
    <t>SIN CONTRASEÑA (TEMPORALMENTE)</t>
  </si>
  <si>
    <t>192.168.254.72</t>
  </si>
  <si>
    <t>RONALD</t>
  </si>
  <si>
    <t>192.168.254.47</t>
  </si>
  <si>
    <t>WILSON</t>
  </si>
  <si>
    <t>192.168.254.55</t>
  </si>
  <si>
    <t>CHRISTIAN</t>
  </si>
  <si>
    <t>192.168.254.42</t>
  </si>
  <si>
    <t>OPERADOR 1</t>
  </si>
  <si>
    <t>OPERADOR 2</t>
  </si>
  <si>
    <t>OPERADOR 3</t>
  </si>
  <si>
    <t>192.168.254.44</t>
  </si>
  <si>
    <t>OPERADOR 4</t>
  </si>
  <si>
    <t>OPERADOR 5</t>
  </si>
  <si>
    <t>192.168.254.38</t>
  </si>
  <si>
    <t>OPERADOR 6</t>
  </si>
  <si>
    <t>OPERADOR 7</t>
  </si>
  <si>
    <t>192.168.254.43</t>
  </si>
  <si>
    <t>OPERADOR 8</t>
  </si>
  <si>
    <t>ALEJANDRA</t>
  </si>
  <si>
    <t>192.168.254.21</t>
  </si>
  <si>
    <t>SAID</t>
  </si>
  <si>
    <t xml:space="preserve">WILDER </t>
  </si>
  <si>
    <t>192.168.254.97</t>
  </si>
  <si>
    <t>BEKEN</t>
  </si>
  <si>
    <t>VICEPRECIDENCIA</t>
  </si>
  <si>
    <t>192.168.254.74</t>
  </si>
  <si>
    <t>BEKEN JR</t>
  </si>
  <si>
    <t xml:space="preserve">JAHN </t>
  </si>
  <si>
    <t>AUX ALMACEN</t>
  </si>
  <si>
    <t>JHAN JR</t>
  </si>
  <si>
    <t>192.168.254.92</t>
  </si>
  <si>
    <t>GENESIS</t>
  </si>
  <si>
    <t>NIURKYS</t>
  </si>
  <si>
    <t>192.168.254.90</t>
  </si>
  <si>
    <t>ANNY</t>
  </si>
  <si>
    <t>192.168.254.46</t>
  </si>
  <si>
    <t>TELMO</t>
  </si>
  <si>
    <t>AUX COMERCIALIZACION</t>
  </si>
  <si>
    <t>192.168.254.</t>
  </si>
  <si>
    <t>TELMO JR</t>
  </si>
  <si>
    <t>INTALACIONES</t>
  </si>
  <si>
    <t>JORBEL</t>
  </si>
  <si>
    <t xml:space="preserve">BIOMETRICO </t>
  </si>
  <si>
    <t>INFORME DIARIO</t>
  </si>
  <si>
    <t xml:space="preserve">TOTAL DE EQUIPOS </t>
  </si>
  <si>
    <t>TOTAL</t>
  </si>
  <si>
    <t>EQUIPOS ACIVOS</t>
  </si>
  <si>
    <t>EQUIPOS INACTIVOS</t>
  </si>
  <si>
    <t>EQUIPOS  PENDIENTES</t>
  </si>
  <si>
    <t>TOTAL DE EQUIPOS</t>
  </si>
  <si>
    <t>PENDIENTES</t>
  </si>
  <si>
    <t>RESUMEN DE SEMANA:</t>
  </si>
  <si>
    <t>.</t>
  </si>
  <si>
    <t xml:space="preserve">LISTA DE EQUIPOS </t>
  </si>
  <si>
    <t>Nombre</t>
  </si>
  <si>
    <t>Avilitado</t>
  </si>
  <si>
    <t>Tipo</t>
  </si>
  <si>
    <t>UPS - Sarria</t>
  </si>
  <si>
    <t>SI</t>
  </si>
  <si>
    <t>ACTIVO</t>
  </si>
  <si>
    <t>RESPALDO</t>
  </si>
  <si>
    <t>UPS - Turumo</t>
  </si>
  <si>
    <t>UPS - Petare</t>
  </si>
  <si>
    <t>CAMARAS</t>
  </si>
  <si>
    <t>Oficina el Pico</t>
  </si>
  <si>
    <t>si</t>
  </si>
  <si>
    <t>TELEFONIA</t>
  </si>
  <si>
    <t>Naiguata</t>
  </si>
  <si>
    <t>N/A</t>
  </si>
  <si>
    <t>NO</t>
  </si>
  <si>
    <t>PENDIENTE</t>
  </si>
  <si>
    <t>ESTACION</t>
  </si>
  <si>
    <t>----</t>
  </si>
  <si>
    <t>ACCESO</t>
  </si>
  <si>
    <t>SERVIDOR ISAABEL</t>
  </si>
  <si>
    <t>SERVIDOR</t>
  </si>
  <si>
    <t>IDRAC</t>
  </si>
  <si>
    <t>192.168.254.13</t>
  </si>
  <si>
    <t>ZABBIX</t>
  </si>
  <si>
    <t>OFICINA CHAGUARAMA</t>
  </si>
  <si>
    <t>RACK DE SERVIDORES</t>
  </si>
  <si>
    <t>TELEFONO SARRIA</t>
  </si>
  <si>
    <t>192.168.110.8</t>
  </si>
  <si>
    <t>CAMARA SARRIA</t>
  </si>
  <si>
    <t>192.168.110.9</t>
  </si>
  <si>
    <t>HUELLERO SARRIA</t>
  </si>
  <si>
    <t>192.168.110.7</t>
  </si>
  <si>
    <t>192.168.110.10</t>
  </si>
  <si>
    <t xml:space="preserve">Camara San Isido </t>
  </si>
  <si>
    <t>TOTAL DE TRABAJO ESTABLECIDO</t>
  </si>
  <si>
    <t>TRABAJOS LISTOS</t>
  </si>
  <si>
    <t>TRABAJOS PENDIENTES</t>
  </si>
  <si>
    <t>TOTAL DE TRABAJOS</t>
  </si>
  <si>
    <t>TRABAJO</t>
  </si>
  <si>
    <t>ESTADO</t>
  </si>
  <si>
    <t xml:space="preserve">REAJUSTE DE ZABBBIX PO ACTUALIZACION </t>
  </si>
  <si>
    <t>LISTO</t>
  </si>
  <si>
    <t>NUEVO RESPALDO . OVA DE ZABBIX</t>
  </si>
  <si>
    <t>ACTUALIZACION DEE UNA PCWANDOWS A LINUX</t>
  </si>
  <si>
    <t xml:space="preserve">INGESOS DEE NUEVOS UPS </t>
  </si>
  <si>
    <t>REPARACION DE PC DEFECTUSA</t>
  </si>
  <si>
    <t>REPARACION Y LIMPIEZA BASICA DE IMPRESORA</t>
  </si>
  <si>
    <t>ACTIVACION DE 3 CAMARAS DEL VALLE</t>
  </si>
  <si>
    <t xml:space="preserve">ACTIVACION DE BIOMETRICO DE DEL VALLE </t>
  </si>
  <si>
    <t>ACTIVACION DE TOMAS DE CORRIENTE DEL VALLE</t>
  </si>
  <si>
    <t>INSTALACION DE 2 CAMARAS DE SARRIA (CAMBIAR LAS IP POREL CAMBIO DEL SEGMENTO A ULTIMA INSTANCIA)</t>
  </si>
  <si>
    <t>INSTALACCION Y ACTIVACION DE TELEFONO IP  SARRIA</t>
  </si>
  <si>
    <t>IDENTIFICACION DE NOMBRE DE CAMARAS DE SARRIA</t>
  </si>
  <si>
    <t>INSTALACION Y ACTIVACION DE HUELLEO DE SARRIA</t>
  </si>
  <si>
    <t>MANTENIMINDO DEL AREA DE SISTEMAS ( AUN EN CONSTRUCCION)</t>
  </si>
  <si>
    <t>ELABORACION DEL EXCEL PARA LA COMPARATIVA DE TOTAL EN LOS PLANES</t>
  </si>
  <si>
    <t>INVENTARIADO DE LOS EQUIPOS DESALOJADOS DEL AREA NUEVA DE SISTEMAS</t>
  </si>
  <si>
    <t>RENOMBRE DE LAS CAMARAS IP DE TODA LA SEDE</t>
  </si>
  <si>
    <t>CONECTIVIDAD DEL UPS AL SWICHT DE PETARE CON LA IP 172.25.151.28</t>
  </si>
  <si>
    <t>INSTALACION DE 1 CAMARA EN LA OFC. DE CHAGUARAMA CON LA IP 172.25.150.254</t>
  </si>
  <si>
    <t>INSTALACION DE UN TELEFONO IP POR DHCP CON EXT 8017</t>
  </si>
  <si>
    <t>INSTALACION DE 1 CAMARA IP EN EL RACK DE SERVIDORES CON LA IP 192.168.254.31</t>
  </si>
  <si>
    <t>SOLICITUD DE CODIGOS PARA INGRESOS AL BIOMETRICO</t>
  </si>
  <si>
    <t>FINALIZACION DE LA MIGRACION DE PLANES EN EL SMART</t>
  </si>
  <si>
    <t>MONITOREO DE LAS CAMARAS PARA SABER CUALES ESTAN ACTIVAS E INACTIVAS</t>
  </si>
  <si>
    <t>MONITOEO A LAS OFICINAS PARA VER SU ESTATUS</t>
  </si>
  <si>
    <t xml:space="preserve">AGREGAR NUEVOS HOST Y GRAFICAS AL ZABBIX </t>
  </si>
  <si>
    <t>MONITOREO Y ACTUALIZACION DE ZABBIX  Y REPOSITORIOS</t>
  </si>
  <si>
    <t>GESTION DE LA SEMANA CON CROQUI</t>
  </si>
  <si>
    <t>GESTION DE LA REMODELACION DE LA OFICINA CON CAMBIOS POR JUNIOR</t>
  </si>
  <si>
    <t xml:space="preserve">HABILITACION DE 2 PUNTOS DE RED DESTRO DEN DEPARTAMENTOP DE PROYECTO </t>
  </si>
  <si>
    <t xml:space="preserve">SE ENTREGO 3 EQUIPOS A PERSONAL QUE LA NECESITBA CON LINUX </t>
  </si>
  <si>
    <t>SOPOTE A LA OFICINA DE PASE TUY PROBLEMAS DE COMUNICACION EN TOTAL</t>
  </si>
  <si>
    <t>SOPORTE A LA OFICINA DE SARRIA CON RESPECTO A LA PERDIDA DE COMUNICACION ENTRE LA MAQUINA FISCAL Y EL ROUTER</t>
  </si>
  <si>
    <t xml:space="preserve">INSTALACION DE LA MAQUINA FISCAL DE GUATIRE </t>
  </si>
  <si>
    <t>MANTENIMIENTO A LA CABECER A DE CANALES ,</t>
  </si>
  <si>
    <t>SE REALIZO LA INTEGRACION DE NUEVOS CANALES PARA  OCUPAR NUMEROS HUECOS EN LA GRILLAS ( CANALES 21, 85,84)</t>
  </si>
  <si>
    <t>SE REALIZO ACTUALIZACION DE SERVIDOR A RECEPTORES DE LA NUMERACION ( CANAL 29,35,86,87,88)</t>
  </si>
  <si>
    <t>SE REALIZO CAMBIO DE RECEPTOR ARRIS DSR-4440 POR UNO DE LA MISMA MARCA Y MODELO  DADO QUE EL ANTERIOR SE DAÑO YA COMUNICADO A LA PROGRAMADORA</t>
  </si>
  <si>
    <t>SE REALIZO INSTALACION DE 2 CAMARAS IP EN LA OFICINA DE SAN ISIDRO</t>
  </si>
  <si>
    <t>SE EALIZO EL CABLEADO ELECTRICO DE UNA LASCAMARAS PARA ALIMENTARLAS</t>
  </si>
  <si>
    <t>SE REALIZO LA CONFIGURACION DE TELEFONO IP APUNTANDO AL SERVIDR PRINCIPAL (FALTA QUE REDES CAMBIE REGLAS)</t>
  </si>
  <si>
    <t>SE REALIZO SOPORTE A LA OFICINA DE SAIA CON LA MAQUINA FISCAL</t>
  </si>
  <si>
    <t>SE REALIZO LA REACTIVACION DE LA CAMARA VISTA MIKROTICK DEL PICO , CARGADOR QUEMADO</t>
  </si>
  <si>
    <t>SE REALIZO LA ACTUALIZACION DE HORA Y FECHA DEL HUELLERO</t>
  </si>
  <si>
    <t>VERIFICACION DE CONSUMOS</t>
  </si>
  <si>
    <t>SE REALIZO LA COMETIDA DE LA RED DEL NUEVO DEPARTAMENTO DE SISTEMAS</t>
  </si>
  <si>
    <t>SE INSTALO EL HUELLERO DE LA OFICINA DE SAN ISIDRO</t>
  </si>
  <si>
    <t xml:space="preserve">SE INSTALO LAS 2 CAMARA DE SAN ISIDRO </t>
  </si>
  <si>
    <t xml:space="preserve">SE REINSTALO UNA MAQUINA FISCAL EN </t>
  </si>
  <si>
    <t xml:space="preserve">SE REALIZO UN BALANCEO DE CARGA  EN LA CORRIENTE QUE VA EN LA CABECERA DE TV Y RACK DE SERVODORES </t>
  </si>
  <si>
    <t>SE INSTALO UNA PC A LA OFICINA DE MERCEDES</t>
  </si>
  <si>
    <t>SE AGREGO EL MIKROTICK DE CHAGUARAMA INALAMBRICO</t>
  </si>
  <si>
    <t>MANTENIMIENTO DE LAS MAQUINA DE SISTEMAS POR TEMA DE REMODELACION</t>
  </si>
  <si>
    <t xml:space="preserve">ACIVACION DE ZABBIX Y EJECUCION DE NUEVAS GRAFICAS PARA MONITOREO </t>
  </si>
  <si>
    <t>LEVANTAMIENTO DE LINEA DE FASE Y NEUTRO DIRECTO DEL POSTE PARA EL NODO DE SAN BLAS</t>
  </si>
  <si>
    <t>LEVANTAMIENTO DE LAS CAMARAS IP DEL PICO POR TEMA DE CABLEADO SULFATADO</t>
  </si>
  <si>
    <t>CREACION DE BOT EN TELEGRAM PARA COMUNICACION CON ZABBIX PARA NOTIFICCIONES DE FALLAS</t>
  </si>
  <si>
    <t>COMETIDA DE LA NUEVA PC DEL ASISTENTE DE JUNIOR</t>
  </si>
  <si>
    <t xml:space="preserve">INTALACION DE PLANTA ELECTRICA PROVICIONAL PARA LEVANTAMIENTO DEL NODO DE SAN BLAS POR FALLA ELECTRICA EN EL SECTOR </t>
  </si>
  <si>
    <t xml:space="preserve">MANTENIMIENTO A LOS EQUIPOS DE SANBLAS,  UPS, INVERSOR  </t>
  </si>
  <si>
    <t>INSPECCION DE COMETIDA PARA DE CABLEADO ELECTRICO Y OTROS MATERIALES PARA  INSTALACION DE PLANTA ELECTRICA DE VALLE CARACAS</t>
  </si>
  <si>
    <t>ENTREGA DE INFORME DE MATERIALES A NECESITAR PARA LA INSTALACION DE PLANTA ELECTRICA  VALLE CARACAS</t>
  </si>
  <si>
    <t xml:space="preserve">SOLICITUS DE MATERIALES POR VIA CORREO PARA LA INSTALACION DE PLANTA ELECTRICA VALLE CARACAS </t>
  </si>
  <si>
    <t>REPARACION DE CAMARA EN CUARTO DE CAJERAS EN PASEO TUY</t>
  </si>
  <si>
    <t xml:space="preserve">INSTALACION DEMODULO SFP PASEO TUY </t>
  </si>
  <si>
    <t>INSTALACION DE TELEFONO EN OFICINA PASEO TUY</t>
  </si>
  <si>
    <t>INSTALACION DE HUELLERO PASEO TUY</t>
  </si>
  <si>
    <t>AGREGAR IP AL UPS DE BARUTA  PARA EL ZABBIX</t>
  </si>
  <si>
    <t>RECABLEADO DE LA OFICINA DE PASEO TUY</t>
  </si>
  <si>
    <t>ASIGNACION DE IP NUEVAS A CADA PC Y MAQUINA FISCAL</t>
  </si>
  <si>
    <t xml:space="preserve">INSTALACIONDE MAQUINA FISCAL </t>
  </si>
  <si>
    <t>INSTALACION DE ROUTER PARA LA MAQUINA FISCAL CON REPORTE X</t>
  </si>
  <si>
    <t>REVISION DE CAMARA CUARTO DE CAJA PETARE</t>
  </si>
  <si>
    <t>INSTALACION DE SWICHE  DE 24 PUERTO PASEO TUY</t>
  </si>
  <si>
    <t>NUEVA ACOMETIDA DE NUEVO CABLEADO DE RED PASEO TUY</t>
  </si>
  <si>
    <t>REGISTRO DE PERSONAL EN EL HULLERO PASEO TUY</t>
  </si>
  <si>
    <t>INSTALACION DE IP FIJAS A COMPUTADORAS  PASEO TUY</t>
  </si>
  <si>
    <t>INTALACION DE TELEFONO CON IP FIJA PASEO TUY</t>
  </si>
  <si>
    <t>MATENIMIENTO DE CABLEADO A RA PASEO TUY</t>
  </si>
  <si>
    <t>REPARAION DE FASE ELECTRICA PARA RESPALDDO NAIGUATA</t>
  </si>
  <si>
    <t>INSTALACION DE CAMARA CUARTO DE RA NAIGUATA</t>
  </si>
  <si>
    <t>INSTALACION DE CAMARA CUARTO DE CAJA NAIGUATA</t>
  </si>
  <si>
    <t>INSTALACION HUELLERO NAIGUATA</t>
  </si>
  <si>
    <t>INSTALACION DE TELEFONO NAIGUATA</t>
  </si>
  <si>
    <t>REGISTRO DE PERSONAL EN  HUELLERO NAIGUATA</t>
  </si>
  <si>
    <t>INSTALACION DE CAMARA CUARTO DE RA TANAGUARENA</t>
  </si>
  <si>
    <t xml:space="preserve">SE REALIZOCOMETIDA ELECTRICA PARA INTALACION DE PLANTA ELECTRICA DE FORMA PROVISIONAL, DADO A LA FALTA DE ATERIALES.
LA MISMA NO SE PUDO DEJAR INSTALADA DEBIDO AL SOBREPSO QUE SE COLOCO EN EL LGAR DE LA MISMA, POR LO TANTO HAY QUE DEJAR
TIEMPO PARA EL SECADO DEL CONCRETO. </t>
  </si>
  <si>
    <t>MONITOREO DE SERVIDORES Y ENTREA DE INFORME</t>
  </si>
  <si>
    <t>INSTALACION DE PLANTA ELECTRICA</t>
  </si>
  <si>
    <t>8:00 - 6:30</t>
  </si>
  <si>
    <t xml:space="preserve">MONITOREO + INCLUSION DE UPS AL ZABBIX </t>
  </si>
  <si>
    <t xml:space="preserve">MONITERO Y AYUDA A SISTEMA A MONTAR LA OLT NUEVA </t>
  </si>
  <si>
    <t>SARRIA REASIGNACION DEL NUEVO SEGMENTO + INSTALACION DE 2 CAMARAS ADICIONAL</t>
  </si>
  <si>
    <t>8:00 - 6:00</t>
  </si>
  <si>
    <t>TRASLADO DE LA NUEVA PC ASIGNADA A WENDY ANAYA</t>
  </si>
  <si>
    <t>RECABLEADO DE LA NUEVA OFICINAS DE GUATIRE</t>
  </si>
  <si>
    <t>8:00 - 7:00 A 7:30</t>
  </si>
  <si>
    <t xml:space="preserve">PUNTOS DE CORRIENTA PARA LAS NUEVAS OFICINAS DE GUATIRE </t>
  </si>
  <si>
    <t>INSTALACION DEL HUELLERO DE GUATIRE</t>
  </si>
  <si>
    <t>MONITOREO DE SERVIDORES Y CAMARAS</t>
  </si>
  <si>
    <t>INSTALACION DE COMPUTADORA  MAQUINA FISCAL Y CAMARAS</t>
  </si>
  <si>
    <t xml:space="preserve">INSTALACION DE RESPALDO ELECTRICO Y HUELLERO </t>
  </si>
  <si>
    <t xml:space="preserve">REAJUSTE DE ESCITORIO OFICINA EL PICO </t>
  </si>
  <si>
    <t xml:space="preserve">LISTADO DE CAMARAS Y HUELLEROS A SAN CRISTOBAL </t>
  </si>
  <si>
    <t>BUSQUEDA DE MATERIAL PARA INSTALACION DE PLANTA ELECTRICA NAIGUATA</t>
  </si>
  <si>
    <t>1) TELEFONO IP CON DIRECION IP FIJA PARA SU USO CORRECTO Y FUNCIONANDO CON NORMALIDAD</t>
  </si>
  <si>
    <t>2) INSTALACION DE HUELLERO CON SU IP FIJA PARA SU USO CORECTO Y FUNCIONANDO CON NORMALIDAD</t>
  </si>
  <si>
    <t>3) INCLUSION DEL PERSONAL ACTUAL AL HUELLERO QUE LABORA EN DICHO LUGAR</t>
  </si>
  <si>
    <t>4) ACTUALIZANDO LA LISTA DEL PERSONAL QUE SUMINISTRO RR.HH PARA SINSERIZAR SERVIDOR DEL BIOMETRICO</t>
  </si>
  <si>
    <t>5) VERIFICACION DE LAS CAMARAS PARA SU OPERATIVIDAD OBTENIENDO 3 CAMARAS ACTIVAS Y 2 CAMARAS INOPERATIVA POR TEMA DE QUE LOS ROEDORES DAÑARON EL CLABLE DE LA CAMARA</t>
  </si>
  <si>
    <t>1)TELEFONO IP CON DIRECION IP FIJA PARA SU USO CORRECTO Y FUNCIONANDO CON NORMALIDAD</t>
  </si>
  <si>
    <t>2)VERIFICACION DE HUELLERO CON SU IP FIJA PARA SU USO CORECTO Y FUNCIONANDO CON NORMALIDAD</t>
  </si>
  <si>
    <t>3)INCLUSION DEL PERSONAL ACTUAL AL HUELLERO QUE LABORA EN DICHO LUGAR</t>
  </si>
  <si>
    <t>4)ACTUALIZANDO LA LISTA DEL PERSONAL QUE SUMINISTRO RR.HH PARA SINSERIZAR SERVIDOR DEL BIOMETRICO</t>
  </si>
  <si>
    <t>5)VERIFICACION DE LAS CAMARAS PARA SU OPERATIVIDAD OBTENIENDO 3 CAMARAS ACTIVAS</t>
  </si>
  <si>
    <t>6)SOLO FALTA INSTALACION DE 3 UPS PARA COMPUTADORA Y MAQUINA FISCAL DE MENOR KVA YA QUE LOS ACTUALES NO FUNCIONAN (TENER EN CUENTA)</t>
  </si>
  <si>
    <t>1)TELEFONO IP CON DIRECION IP FIJA PARA SU USO CORRECTO Y FUNCIONANDO CON NORMALIDAD (172.25.150.243 ) CHAGUARAMA</t>
  </si>
  <si>
    <t>2)VERIFICACION DE LAS CAMARAS PARA SU OPERATIVIDAD OBTENIENDO 1 CAMARAS ACTIVA ( 172.25.150.254 ) CHAGUARAMA</t>
  </si>
  <si>
    <t>3)SE NECESITA LA INCLUSION PARA PODER VER LA ONUS EN LA PC DE CHAGUARAMA DICHA PC TIENES SU IP ( 172.25.150.242 ) CHAGUARAMA</t>
  </si>
  <si>
    <t>1) TELEFONO IP CON DIRECION IP FIJA PARA SU USO CORRECTO Y FUNCIONANDO CON NORMALIDAD (172.25.155.7 ) sarria</t>
  </si>
  <si>
    <t>2)VERIFICACION DE LAS CAMARAS PARA SU OPERATIVIDAD OBTENIENDO 4 CAMARAS ACTIVA ( 172.25.155.9 / 10 /11 /12 ) sarria</t>
  </si>
  <si>
    <t>3) BIOMETRICO CON FUNCIONLIDAD NORMAL CON PERSONAL REGISTRADO Y VERIFICADO POR EL ING. CARLOS TENIENDO COMO DIRECCION IP 172.25.155.5 sarria</t>
  </si>
  <si>
    <t>4) FALTA CAMBIAR DISCO MECANICO DE LA CAJA 1 PARA SU OPTIMO FUNCIONAMIENTO sarria</t>
  </si>
  <si>
    <t>1) TELEFONO IP CON DIRECION IP FIJA PARA SU USO CORRECTO (192.168.23.15 ) ( FALTA ES LA RUTAS O REGLAS PARA PERMITIR EL ENVIO Y LA RECEPCION DE LAS LLAMADA YA SE VERIFICO CON EL ING. CARLOS ESTE INCONVENIENTE) paso tuy</t>
  </si>
  <si>
    <t>2)VERIFICACION DE LAS CAMARAS PARA SU OPERATIVIDAD OBTENIENDO 3 CAMARAS ACTIVA ( 192.168.23.3 / 4 / 8 ) paseo tuy</t>
  </si>
  <si>
    <t>3) BIOMETRICO CON FUNCIONLIDAD NORMAL CON PERSONAL REGISTRADO Y VERIFICADO POR EL ING. CARLOS TENIENDO COMO DIRECCION IP 192.168.23.9 paseo tuy</t>
  </si>
  <si>
    <t>5) INSTALACION DE ROUTER WIFI PARA USO DE OFICINA CON LA DIRECCION IP 192.168.23.13 CON PERFECTO FUNCONAMIENTO paseo tuy</t>
  </si>
  <si>
    <t>SE REALIZO INSTLACION DE IMPRESORA  HP DESINJET T2250 E DEPARTAMANTO DE PROYECTOS PARA IMPRESION DE PLANOS</t>
  </si>
  <si>
    <t>SE REALIZO VERIFICAION  HUELLERO PARA SEGUIR DAND MANTENMMINETO AL TEMA DE LAS HUELLAS FALTANTES POR REGISTRAS Y EPETICION DE CODIGOS</t>
  </si>
  <si>
    <t>SE REALIZO MONITORESO DE MAQUINARIA A NIVEL DEL ZABBIX</t>
  </si>
  <si>
    <t>SE REALIZO MONITOREO DE CAMARIAS A NIVE GENERAL VIA VIRUAL</t>
  </si>
  <si>
    <t>SE HIZO LA REPARACION DE FALLA EN EL DEPARTAMETO DEL HEADEND, PROVOCADO POR  EL DAÑO A UNA DE LAS LINNEAS DE LOS SATELITES DE TV</t>
  </si>
  <si>
    <t>MANTENIMIENTO A MAQUINAS DE CONTRL REMOTO PARA CALL CENTR SAN CRISTOBAL</t>
  </si>
  <si>
    <t>MATENIMIENTO DE EQUIPOS DE HEADEND</t>
  </si>
  <si>
    <t>CALIBRACON Y ACTUAIZACIONDE PARAMETRS DE EQUIPOS DE HEADEND</t>
  </si>
  <si>
    <t>SE PROCEDIO A BAJAR A PASEO TUY PARA RELIZAR CABIO D SEGMRNO DE IP</t>
  </si>
  <si>
    <t>1)TELEFONO IP CON DIRECION IP FIJA PARA SU USO CORRECTO Y FUNCIONANDO CON NORMALIDAD (172.25.153.2 ) PASO TUY</t>
  </si>
  <si>
    <t>VERIFICACION DE LAS CAMARAS PARA SU OPERATIVIDAD OBTENIENDO 3 CAMARAS ACTIVA ( 172.25.153.3 - 4 - 5 ) PASEO TUY</t>
  </si>
  <si>
    <t xml:space="preserve"> BIOMETRICO CON FUNCIONLIDAD NORMAL CON PERSONAL REGISTRADO Y VERIFICADO POR EL ING. CARLOS TENIENDO COMO DIRECCION IP (172.25.153.6) PASEO TUY</t>
  </si>
  <si>
    <t>VERIFICACION DE UPS ONINE Y CAMBIO DE IP A NUEVO SEGMENTO (172.25.153.9) PASEO TUY</t>
  </si>
  <si>
    <t>VERFICACION Y ACTUALIZACION DE IP DE PC  (172.25.153.7) PASEO TUY</t>
  </si>
  <si>
    <t>VERIFICACION Y ACTUALZACION DE IP DE ROUTES DE MAQUINAS FISCALES (172.25.153.10 - 11) PASEO TUY</t>
  </si>
  <si>
    <t>SE RALZARN MODIFICACIONES ESTRUCTURALES DEL DEPARTAMENTO DE SISTTEMA Y REDES</t>
  </si>
  <si>
    <t>SE REALIZO LA INSTALACION DE IMPRESOORA EN DEPARTAMENTOO DE PROYETOS</t>
  </si>
  <si>
    <t>SE REALIZO COMETIDA DE RED PARA NUEVA IMPRESORA N DEPARTAMENT DE PROYECTTOS</t>
  </si>
  <si>
    <t>SE REALIZO AJUSTE Y MANTENIMMIENT EN HEADEND</t>
  </si>
  <si>
    <t xml:space="preserve">ACTIVACION DE OFFICE </t>
  </si>
  <si>
    <t xml:space="preserve">FORMATEO DEL LA PC DEL ABOGADO HALMITON </t>
  </si>
  <si>
    <t xml:space="preserve">CAMBIO DE IP DE LAS PC </t>
  </si>
  <si>
    <t xml:space="preserve">CAMBIO DE IP DE TELEFONO </t>
  </si>
  <si>
    <t>CAMBIO DE IP DE LAS CAMARAS</t>
  </si>
  <si>
    <t xml:space="preserve">INSTALACON DE SUPRESOR DE PICO </t>
  </si>
  <si>
    <t>ACTIVACION DE UNA CAMARA IP QUE ESTABA AVERIADA</t>
  </si>
  <si>
    <t>CABIO DE SEGMENTO DE LOS ROUTER WIFI DE LA OFICINA Y MAQUINA FISCAL</t>
  </si>
  <si>
    <t>VERIFICACION  DE SISTEMA ELECTRICO  POR FALLA EN HORAS DE LA MADRUGADA</t>
  </si>
  <si>
    <t>INSTALACION DE UPS EN LA OFICINA COMERCIAL DE CHAGUARAMA</t>
  </si>
  <si>
    <t>INSTALCION DE PLANTA ELECTRICA DE GUATIRE</t>
  </si>
  <si>
    <t>INSTALACION DE SW DE NAIGUATA Y TANAGUARENAS</t>
  </si>
  <si>
    <t>ASIGNACION DE IP FIJAS  EN CAMARAS - TELEFONOS Y BIOMETRICO EN TANAGUARENA Y NAIGUATA</t>
  </si>
  <si>
    <t>INSTALACION DE LA REGLETA ELECTRICA EN NAIGUATA Y TANAGUARENAS</t>
  </si>
  <si>
    <t>MANTENIMINTO Y  CONFIGURACION DEL UPS DE CHAGUARAMA</t>
  </si>
  <si>
    <t xml:space="preserve">REUNION CON EL ING CAMILO </t>
  </si>
  <si>
    <t>ADITORIA EN EL DDPTO DE CALCENTER Y SISTEMA</t>
  </si>
  <si>
    <t>15/042024</t>
  </si>
  <si>
    <t>FORMTEO E INSTALACION DE SISTEMA OPERATIVO EN DOS MAQUINAS DE ESCRITORIO DEL DPTO DE PROYECTO</t>
  </si>
  <si>
    <t>RESTAURACION DE FABRICA DE TELEFONO ERSONAL DE OPERACIONES NORTE</t>
  </si>
  <si>
    <t>ACTUALIZACION DE PERSONAL EN HUELLERO SEDE TURUMO</t>
  </si>
  <si>
    <t xml:space="preserve">MANTENIMIENO DE RESPALDO ELECTRICO EN LA OFIC. PETARE </t>
  </si>
  <si>
    <t>ACTUALIZACION DE PARAMETROS DE CANALES DEL HEADEND</t>
  </si>
  <si>
    <t>MONIOREO DE LOS DISTINTOS NODOS A NIVEL DE ZABBIX</t>
  </si>
  <si>
    <t>SE REALIZO LA COTIZACION DE LOS MAERIALES AUTILIZAR PARA LA INSTALACION DE LA PLANTA ELECTRICA EN LA OFIC. DE SARRIA</t>
  </si>
  <si>
    <t>REPARACION DE AMPLIFICADOR DE SEÑAL  PARA TV TRONCAL 750</t>
  </si>
  <si>
    <t xml:space="preserve">RECEPCION DE HUELLEROS PARA SUS RESPECTIVAS INSTALACIONES </t>
  </si>
  <si>
    <t>FORMTEO E INSTALACION DE SISTEMA OPERATIVO EN MAQUINA DE ESCRITORIO PARA OFICINA PASEO TUY</t>
  </si>
  <si>
    <t>MANTENIMIENTO EN OFICINA DE SISTEMMA Y REDES</t>
  </si>
  <si>
    <t>INTALACION DE (1) SILLA Y (1) ESCRITORIO PARA SISTEMA</t>
  </si>
  <si>
    <t>COTIZACIN DE CABLES HDMI PARA ACTIVACION DE VIDEO PARA MONITOREO EN TV</t>
  </si>
  <si>
    <t>MANTENIMIENTO A MAQUINA FUSIONADORA DE FIBRA</t>
  </si>
  <si>
    <t>MANTENIMIENTO A CABLEADO DE SECTORIALES D SEÑAL DE TV</t>
  </si>
  <si>
    <t>19//04/2024</t>
  </si>
  <si>
    <t>AUDITORIA CON WENDY  Y MONITOREO</t>
  </si>
  <si>
    <t>MANTENIMIENTO DE HEADEN Y SECTORIALES ( CAMBIO DE LNB SECTORIAL SE6</t>
  </si>
  <si>
    <t>CAMBIO DE MODULADOR N|28 Y ACTIVACIONDE CANALES AMC  MASCHIC</t>
  </si>
  <si>
    <t>INSTALACION Y  CONFIGURACION DE PC DE PASEO TUY</t>
  </si>
  <si>
    <t>INSTALACION DE MAQUINA FISCAL</t>
  </si>
  <si>
    <t>RECUPERACION DE PC DE PASEO TUY EN INJERTO DE PC DE CINTHIA PARA RECUPERAR 1</t>
  </si>
  <si>
    <t>COTIZACION DE MATERIALES DE SARRIA</t>
  </si>
  <si>
    <t xml:space="preserve">INSTALACION DE LA PLANTA DE SARRIA A UN 95% POR FALTA DE DUCTERIA DE ESCAPE DE HUMO DE LA PLANTA </t>
  </si>
  <si>
    <t xml:space="preserve">CABLEADO COMPLETO DE MODULO DE COMUNICACION  </t>
  </si>
  <si>
    <t>CABLEADO COMPLETO DEL MODULO DE SUMINISTRO ELECTRICO</t>
  </si>
  <si>
    <t>MONITOREO Y AL DIA CON GUIAS PENDIENTE</t>
  </si>
  <si>
    <t>MONITREO</t>
  </si>
  <si>
    <t>INSTALACION DE MAQUINA FISCAL Y DISCO SOLIDOS  PARA 3 EQUIPOS</t>
  </si>
  <si>
    <t>INSTALACION DE 2 DISCO SOLIDOS + HUELLERO + MAQUINA FISCAL Y TICKERA</t>
  </si>
  <si>
    <t>INSTALACION DE TELEFONO IP +  HUELLERO</t>
  </si>
  <si>
    <t>INSTALACION DE DISCOS SOLIDOS DE GUARENAS</t>
  </si>
  <si>
    <t>INSTALACION DE DISCOS SOLIDOS DE GUARENAS +  HUELLERO</t>
  </si>
  <si>
    <t>Proceso</t>
  </si>
  <si>
    <t>Fecha Inicio</t>
  </si>
  <si>
    <t>Fecha Fin</t>
  </si>
  <si>
    <t>UNIDADES DE PC POR OFICINA</t>
  </si>
  <si>
    <t>MANTENIMIENTO, CAMBIO DE DISCO DUROS Y VERIFICACION DE MAQUINAS DE ESCRITORIOS , CAJA, FISCAL Y OFICINA.</t>
  </si>
  <si>
    <t>VALLE CCS</t>
  </si>
  <si>
    <t>TZA. DEL AVILA</t>
  </si>
  <si>
    <t>OFI. PICO</t>
  </si>
  <si>
    <t>BIOMETRICO</t>
  </si>
  <si>
    <t>REFERENCIA</t>
  </si>
  <si>
    <t>CALCULO</t>
  </si>
  <si>
    <t xml:space="preserve">consumo </t>
  </si>
  <si>
    <t xml:space="preserve">VALOR </t>
  </si>
  <si>
    <t>P1</t>
  </si>
  <si>
    <t>P2</t>
  </si>
  <si>
    <t>P3</t>
  </si>
  <si>
    <t>P4</t>
  </si>
  <si>
    <t>P5</t>
  </si>
  <si>
    <t>P6</t>
  </si>
  <si>
    <t>P7</t>
  </si>
  <si>
    <t>P8</t>
  </si>
  <si>
    <t>P9</t>
  </si>
  <si>
    <t>P10</t>
  </si>
  <si>
    <t>CONSUMO TOTAL</t>
  </si>
  <si>
    <t>UBICACIÓN</t>
  </si>
  <si>
    <t>CAP. BAT. VOLT</t>
  </si>
  <si>
    <t>CAP. BAT, AMP</t>
  </si>
  <si>
    <t>CANT</t>
  </si>
  <si>
    <t>CAP. DEL BANCO</t>
  </si>
  <si>
    <t>OLT</t>
  </si>
  <si>
    <t>TIPO DE INVERSOR</t>
  </si>
  <si>
    <t>TIEMPO DE DURACION ESTIMADO</t>
  </si>
  <si>
    <t>CONSUMO</t>
  </si>
  <si>
    <t>AMP. DC</t>
  </si>
  <si>
    <t>AUTONOMIA</t>
  </si>
  <si>
    <t>Turumo</t>
  </si>
  <si>
    <t>10.4686917,-66.7759257,15</t>
  </si>
  <si>
    <t>12V</t>
  </si>
  <si>
    <t>200Ah</t>
  </si>
  <si>
    <t>C300</t>
  </si>
  <si>
    <t>POWEST 1KVA</t>
  </si>
  <si>
    <t>Petare - Lebrum</t>
  </si>
  <si>
    <t>10.4783338,-66.8220563,15</t>
  </si>
  <si>
    <t>100Ah</t>
  </si>
  <si>
    <t>INVERSOR 1KVA</t>
  </si>
  <si>
    <t>Guatire</t>
  </si>
  <si>
    <t>10.4727407,-66.5499335,16</t>
  </si>
  <si>
    <t>Guarenas</t>
  </si>
  <si>
    <t>10.4718118,-66.6068873,15</t>
  </si>
  <si>
    <t>La Miranda</t>
  </si>
  <si>
    <t>10.48314423,-66.75970655</t>
  </si>
  <si>
    <t>INVERSOR 400W</t>
  </si>
  <si>
    <t>Julian Blanco</t>
  </si>
  <si>
    <t>10.4900575,-66.7920609,17</t>
  </si>
  <si>
    <t>La Dolorita</t>
  </si>
  <si>
    <t>10.46214915,-66.76062991</t>
  </si>
  <si>
    <t>Valle Fresco</t>
  </si>
  <si>
    <t>10.43376349,-66.74298388</t>
  </si>
  <si>
    <t>Chaguarama</t>
  </si>
  <si>
    <t>10.4128487,-66.7043315,17</t>
  </si>
  <si>
    <t>Altos de Tomas</t>
  </si>
  <si>
    <t>10.4288014,-66.72875163</t>
  </si>
  <si>
    <t>Chaguarama FTTH</t>
  </si>
  <si>
    <t>10.4134644,-66.7072797,17</t>
  </si>
  <si>
    <t>C320</t>
  </si>
  <si>
    <t>Valles del Tuy</t>
  </si>
  <si>
    <t>10.229098,-66.6696774,17</t>
  </si>
  <si>
    <t>Baruta</t>
  </si>
  <si>
    <t>10.4355647,-66.8765734,17</t>
  </si>
  <si>
    <t>El valle</t>
  </si>
  <si>
    <t>10.4693396,-66.9069236,16</t>
  </si>
  <si>
    <t>2(100Ah) &amp; 2(200Ah)</t>
  </si>
  <si>
    <t>Sarria</t>
  </si>
  <si>
    <t>10.5066699,-66.9000397,17</t>
  </si>
  <si>
    <t>100 Ah</t>
  </si>
  <si>
    <t>San Blas</t>
  </si>
  <si>
    <t>10.466017, -66.790327</t>
  </si>
  <si>
    <t>2 ( 200 Ah)</t>
  </si>
  <si>
    <t>POWEST 3KVA</t>
  </si>
  <si>
    <t>Tanaguarena</t>
  </si>
  <si>
    <t>10,6096375 -66,8237203</t>
  </si>
  <si>
    <t>10.6212553,-66.7407448,17</t>
  </si>
  <si>
    <t>CNT</t>
  </si>
  <si>
    <t>WATS</t>
  </si>
  <si>
    <t>AMP</t>
  </si>
  <si>
    <t>TOTAL DE WATTS</t>
  </si>
  <si>
    <t>CONSUMO EN WATTS</t>
  </si>
  <si>
    <t>IMRESORA</t>
  </si>
  <si>
    <t>DISPENSADOR</t>
  </si>
  <si>
    <t>maquina fiscal</t>
  </si>
  <si>
    <t>probador de billete</t>
  </si>
  <si>
    <t>P</t>
  </si>
  <si>
    <t>aire acondicionado</t>
  </si>
  <si>
    <t>MK</t>
  </si>
  <si>
    <t>SW</t>
  </si>
  <si>
    <t>WATTS</t>
  </si>
  <si>
    <t>TOTAL WATTS</t>
  </si>
  <si>
    <t>INFORME</t>
  </si>
  <si>
    <t>LUIS ORLADO OVALLOS OVALLOS</t>
  </si>
  <si>
    <t>RESIDENTE DE PLANTA SALDAÑA</t>
  </si>
  <si>
    <t>Cordial saludo</t>
  </si>
  <si>
    <t>La presente es para realizar formalmente la solicitud para las herramientas y materiales</t>
  </si>
  <si>
    <t>requeridos para el área de Laboratorio de la Planta de Saldaña, con el fin de optimizar y</t>
  </si>
  <si>
    <t>mejoras la condición de los ensayos realizados. Los materiales y herramientas son:</t>
  </si>
  <si>
    <t>10 platones N°13</t>
  </si>
  <si>
    <t>10 Platones N°25</t>
  </si>
  <si>
    <t>10 Platones N°50</t>
  </si>
  <si>
    <t>1 Brocha N°3</t>
  </si>
  <si>
    <t>1 Cepillo de bronce para limpiador de tamices</t>
  </si>
  <si>
    <t>1 Block cuadriculado</t>
  </si>
  <si>
    <t>1 Galón de Cloruro de Calcio</t>
  </si>
  <si>
    <t>1 Probeta de 500 c.c.</t>
  </si>
  <si>
    <t>1 Probeta de 1000 c.c.</t>
  </si>
  <si>
    <t>1 Palustre mediano</t>
  </si>
  <si>
    <t>2 Espátulas o cucharas</t>
  </si>
  <si>
    <t>1 Metro</t>
  </si>
  <si>
    <t>2 Hombre solo</t>
  </si>
  <si>
    <t>1 Llave 11/16</t>
  </si>
  <si>
    <t>Cordialmente,</t>
  </si>
  <si>
    <t>JOSE CAMPOS ZABALETA BARRETO</t>
  </si>
  <si>
    <t>Supervisor de Laboratorio de Planta Saldaña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</si>
</sst>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5" formatCode="d/mm/yyyy"/>
    <numFmt numFmtId="166" formatCode="[$€]#,##0"/>
    <numFmt numFmtId="167" formatCode="mmmm&quot; &quot;yyyy"/>
    <numFmt numFmtId="168" formatCode="yyyy\-mm\-dd"/>
    <numFmt numFmtId="169" formatCode="&quot;$&quot;#,##0"/>
    <numFmt numFmtId="170" formatCode="#,##0\ [$€-1]"/>
    <numFmt numFmtId="171" formatCode="dd/mm/yyyy"/>
    <numFmt numFmtId="175" formatCode="[$V ]#,##0.00"/>
    <numFmt numFmtId="176" formatCode="[$SEG ]#,##0.0"/>
    <numFmt numFmtId="177" formatCode="[$AMP ]#,##0.00"/>
    <numFmt numFmtId="178" formatCode="[$SEG ]#,##0.00"/>
    <numFmt numFmtId="179" formatCode="0.000"/>
  </numFmts>
  <fonts count="77">
    <font>
      <sz val="10"/>
      <color rgb="FF000000"/>
      <name val="Calibri"/>
      <scheme val="minor"/>
    </font>
    <font>
      <b/>
      <i/>
      <sz val="10"/>
      <color rgb="FF000000"/>
      <name val="Lato"/>
    </font>
    <font>
      <b/>
      <i/>
      <sz val="10"/>
      <color rgb="FFFFFFFF"/>
      <name val="Lato"/>
    </font>
    <font>
      <b/>
      <i/>
      <sz val="10"/>
      <color rgb="FF000000"/>
      <name val="Raleway"/>
    </font>
    <font>
      <i/>
      <sz val="10"/>
      <color theme="1"/>
      <name val="Calibri"/>
      <scheme val="minor"/>
    </font>
    <font>
      <b/>
      <i/>
      <sz val="10"/>
      <color rgb="FF000000"/>
      <name val="Arial"/>
    </font>
    <font>
      <b/>
      <i/>
      <sz val="10"/>
      <color theme="1"/>
      <name val="Arial"/>
    </font>
    <font>
      <sz val="10"/>
      <color theme="1"/>
      <name val="Calibri"/>
      <scheme val="minor"/>
    </font>
    <font>
      <b/>
      <i/>
      <sz val="10"/>
      <color rgb="FFFFFFFF"/>
      <name val="Arial"/>
    </font>
    <font>
      <sz val="10"/>
      <name val="Calibri"/>
    </font>
    <font>
      <b/>
      <i/>
      <sz val="11"/>
      <color theme="1"/>
      <name val="Calibri"/>
    </font>
    <font>
      <sz val="11"/>
      <color theme="1"/>
      <name val="Calibri"/>
    </font>
    <font>
      <sz val="11"/>
      <color rgb="FF000000"/>
      <name val="Calibri"/>
    </font>
    <font>
      <sz val="11"/>
      <color rgb="FFFFFFFF"/>
      <name val="Calibri"/>
    </font>
    <font>
      <u/>
      <sz val="10"/>
      <color rgb="FF4796C4"/>
      <name val="Inherit"/>
    </font>
    <font>
      <sz val="10"/>
      <color rgb="FF737373"/>
      <name val="Inherit"/>
    </font>
    <font>
      <sz val="10"/>
      <color rgb="FFF2F2F2"/>
      <name val="Inherit"/>
    </font>
    <font>
      <sz val="10"/>
      <color rgb="FFFFFFFF"/>
      <name val="Inherit"/>
    </font>
    <font>
      <sz val="10"/>
      <color rgb="FF59DB8F"/>
      <name val="Inherit"/>
    </font>
    <font>
      <u/>
      <sz val="10"/>
      <color rgb="FF4796C4"/>
      <name val="Inherit"/>
    </font>
    <font>
      <u/>
      <sz val="9"/>
      <color rgb="FFF2F2F2"/>
      <name val="Inherit"/>
    </font>
    <font>
      <u/>
      <sz val="10"/>
      <color rgb="FF4796C4"/>
      <name val="Inherit"/>
    </font>
    <font>
      <sz val="9"/>
      <color rgb="FFF2F2F2"/>
      <name val="Arial"/>
    </font>
    <font>
      <b/>
      <i/>
      <sz val="9"/>
      <color theme="1"/>
      <name val="Calibri"/>
    </font>
    <font>
      <b/>
      <i/>
      <sz val="10"/>
      <color theme="1"/>
      <name val="Calibri"/>
      <scheme val="minor"/>
    </font>
    <font>
      <b/>
      <sz val="11"/>
      <color rgb="FF000000"/>
      <name val="Calibri"/>
    </font>
    <font>
      <b/>
      <i/>
      <sz val="15"/>
      <color rgb="FF000000"/>
      <name val="Raleway"/>
    </font>
    <font>
      <sz val="10"/>
      <color theme="1"/>
      <name val="Lato"/>
    </font>
    <font>
      <sz val="10"/>
      <color rgb="FFFFFFFF"/>
      <name val="Lato"/>
    </font>
    <font>
      <b/>
      <sz val="36"/>
      <color rgb="FFFFFFFF"/>
      <name val="Lato"/>
    </font>
    <font>
      <sz val="10"/>
      <color rgb="FFCCCCCC"/>
      <name val="Lato"/>
    </font>
    <font>
      <b/>
      <sz val="12"/>
      <color rgb="FF000000"/>
      <name val="Lato"/>
    </font>
    <font>
      <b/>
      <i/>
      <sz val="14"/>
      <color theme="1"/>
      <name val="Arial"/>
    </font>
    <font>
      <b/>
      <sz val="10"/>
      <color rgb="FFCCCCCC"/>
      <name val="Lato"/>
    </font>
    <font>
      <b/>
      <sz val="24"/>
      <color rgb="FF000000"/>
      <name val="Raleway"/>
    </font>
    <font>
      <b/>
      <sz val="24"/>
      <color rgb="FF000000"/>
      <name val="Arial"/>
    </font>
    <font>
      <b/>
      <sz val="18"/>
      <color rgb="FF000000"/>
      <name val="Raleway"/>
    </font>
    <font>
      <b/>
      <sz val="10"/>
      <color rgb="FFFFFFFF"/>
      <name val="Lato"/>
    </font>
    <font>
      <b/>
      <sz val="10"/>
      <color rgb="FF334960"/>
      <name val="Lato"/>
    </font>
    <font>
      <sz val="8"/>
      <color rgb="FF000000"/>
      <name val="Arial"/>
    </font>
    <font>
      <b/>
      <sz val="10"/>
      <color rgb="FF000000"/>
      <name val="Calibri"/>
      <scheme val="minor"/>
    </font>
    <font>
      <b/>
      <sz val="18"/>
      <color rgb="FFF3F3F3"/>
      <name val="Arial"/>
    </font>
    <font>
      <sz val="10"/>
      <color rgb="FF334960"/>
      <name val="Lato"/>
    </font>
    <font>
      <sz val="10"/>
      <color rgb="FFF46524"/>
      <name val="Lato"/>
    </font>
    <font>
      <b/>
      <sz val="10"/>
      <color rgb="FF000000"/>
      <name val="Lato"/>
    </font>
    <font>
      <b/>
      <sz val="10"/>
      <color rgb="FFF46524"/>
      <name val="Raleway"/>
    </font>
    <font>
      <sz val="10"/>
      <color rgb="FF434343"/>
      <name val="Lato"/>
    </font>
    <font>
      <b/>
      <sz val="10"/>
      <color theme="1"/>
      <name val="Arial"/>
    </font>
    <font>
      <sz val="10"/>
      <color rgb="FF334960"/>
      <name val="Calibri"/>
      <scheme val="minor"/>
    </font>
    <font>
      <b/>
      <sz val="10"/>
      <color theme="1"/>
      <name val="Arial"/>
    </font>
    <font>
      <b/>
      <sz val="10"/>
      <color theme="1"/>
      <name val="Lato"/>
    </font>
    <font>
      <b/>
      <sz val="10"/>
      <color rgb="FFF46524"/>
      <name val="Lato"/>
    </font>
    <font>
      <i/>
      <sz val="10"/>
      <color rgb="FF576475"/>
      <name val="Lato"/>
    </font>
    <font>
      <i/>
      <sz val="10"/>
      <color rgb="FFF46524"/>
      <name val="Lato"/>
    </font>
    <font>
      <i/>
      <sz val="10"/>
      <color rgb="FF687887"/>
      <name val="Lato"/>
    </font>
    <font>
      <b/>
      <sz val="18"/>
      <color rgb="FF000000"/>
      <name val="Lato"/>
    </font>
    <font>
      <sz val="9"/>
      <color theme="1"/>
      <name val="Lato"/>
    </font>
    <font>
      <b/>
      <sz val="10"/>
      <color rgb="FF000000"/>
      <name val="Inherit"/>
    </font>
    <font>
      <b/>
      <sz val="10"/>
      <color rgb="FF434343"/>
      <name val="Lato"/>
    </font>
    <font>
      <b/>
      <sz val="12"/>
      <color rgb="FF434343"/>
      <name val="Lato"/>
    </font>
    <font>
      <sz val="9"/>
      <color rgb="FF000000"/>
      <name val="Lato"/>
    </font>
    <font>
      <sz val="10"/>
      <color theme="1"/>
      <name val="Lato"/>
    </font>
    <font>
      <sz val="10"/>
      <color theme="1"/>
      <name val="Calibri"/>
    </font>
    <font>
      <b/>
      <sz val="10"/>
      <color theme="1"/>
      <name val="Calibri"/>
      <scheme val="minor"/>
    </font>
    <font>
      <sz val="10"/>
      <color rgb="FF000000"/>
      <name val="Docs-Lato"/>
    </font>
    <font>
      <sz val="10"/>
      <color rgb="FF000000"/>
      <name val="Lato"/>
    </font>
    <font>
      <b/>
      <sz val="10"/>
      <color rgb="FF000000"/>
      <name val="Calibri"/>
    </font>
    <font>
      <sz val="10"/>
      <color rgb="FF000000"/>
      <name val="Lato"/>
    </font>
    <font>
      <b/>
      <i/>
      <sz val="9"/>
      <color theme="1"/>
      <name val="Calibri"/>
      <scheme val="minor"/>
    </font>
    <font>
      <b/>
      <sz val="12"/>
      <color rgb="FFFFFFFF"/>
      <name val="Arial"/>
    </font>
    <font>
      <b/>
      <i/>
      <sz val="15"/>
      <color rgb="FFFFFFFF"/>
      <name val="Arial"/>
    </font>
    <font>
      <b/>
      <sz val="17"/>
      <color theme="1"/>
      <name val="Calibri"/>
      <scheme val="minor"/>
    </font>
    <font>
      <b/>
      <sz val="11"/>
      <color theme="1"/>
      <name val="Calibri"/>
    </font>
    <font>
      <b/>
      <sz val="11"/>
      <color theme="1"/>
      <name val="Lato"/>
    </font>
    <font>
      <b/>
      <sz val="11"/>
      <color theme="1"/>
      <name val="Arial"/>
    </font>
    <font>
      <b/>
      <sz val="20"/>
      <color theme="1"/>
      <name val="Calibri"/>
      <scheme val="minor"/>
    </font>
    <font>
      <sz val="12"/>
      <color rgb="FF4C5966"/>
      <name val="&quot;DM Sans&quot;"/>
    </font>
  </fonts>
  <fills count="25">
    <fill>
      <patternFill patternType="none"/>
    </fill>
    <fill>
      <patternFill patternType="gray125"/>
    </fill>
    <fill>
      <patternFill patternType="solid">
        <fgColor rgb="FFF0B90B"/>
        <bgColor rgb="FFF0B90B"/>
      </patternFill>
    </fill>
    <fill>
      <patternFill patternType="solid">
        <fgColor rgb="FFFFFFFF"/>
        <bgColor rgb="FFFFFFFF"/>
      </patternFill>
    </fill>
    <fill>
      <patternFill patternType="solid">
        <fgColor theme="5"/>
        <bgColor theme="5"/>
      </patternFill>
    </fill>
    <fill>
      <patternFill patternType="solid">
        <fgColor rgb="FF34A853"/>
        <bgColor rgb="FF34A853"/>
      </patternFill>
    </fill>
    <fill>
      <patternFill patternType="solid">
        <fgColor rgb="FFFBD4B4"/>
        <bgColor rgb="FFFBD4B4"/>
      </patternFill>
    </fill>
    <fill>
      <patternFill patternType="solid">
        <fgColor rgb="FF000000"/>
        <bgColor rgb="FF000000"/>
      </patternFill>
    </fill>
    <fill>
      <patternFill patternType="solid">
        <fgColor rgb="FFFF0000"/>
        <bgColor rgb="FFFF0000"/>
      </patternFill>
    </fill>
    <fill>
      <patternFill patternType="solid">
        <fgColor theme="7"/>
        <bgColor theme="7"/>
      </patternFill>
    </fill>
    <fill>
      <patternFill patternType="solid">
        <fgColor rgb="FF2B2B2B"/>
        <bgColor rgb="FF2B2B2B"/>
      </patternFill>
    </fill>
    <fill>
      <patternFill patternType="solid">
        <fgColor rgb="FFD64E4E"/>
        <bgColor rgb="FFD64E4E"/>
      </patternFill>
    </fill>
    <fill>
      <patternFill patternType="solid">
        <fgColor rgb="FF4F4F4F"/>
        <bgColor rgb="FF4F4F4F"/>
      </patternFill>
    </fill>
    <fill>
      <patternFill patternType="solid">
        <fgColor rgb="FFE97659"/>
        <bgColor rgb="FFE97659"/>
      </patternFill>
    </fill>
    <fill>
      <patternFill patternType="solid">
        <fgColor rgb="FF34AF67"/>
        <bgColor rgb="FF34AF67"/>
      </patternFill>
    </fill>
    <fill>
      <patternFill patternType="solid">
        <fgColor rgb="FF9CCB48"/>
        <bgColor rgb="FF9CCB48"/>
      </patternFill>
    </fill>
    <fill>
      <patternFill patternType="solid">
        <fgColor rgb="FF57BB8A"/>
        <bgColor rgb="FF57BB8A"/>
      </patternFill>
    </fill>
    <fill>
      <patternFill patternType="solid">
        <fgColor rgb="FF274E13"/>
        <bgColor rgb="FF274E13"/>
      </patternFill>
    </fill>
    <fill>
      <patternFill patternType="solid">
        <fgColor rgb="FFFF6600"/>
        <bgColor rgb="FFFF6600"/>
      </patternFill>
    </fill>
    <fill>
      <patternFill patternType="solid">
        <fgColor rgb="FFFFFF00"/>
        <bgColor rgb="FFFFFF00"/>
      </patternFill>
    </fill>
    <fill>
      <patternFill patternType="solid">
        <fgColor rgb="FF00FF00"/>
        <bgColor rgb="FF00FF00"/>
      </patternFill>
    </fill>
    <fill>
      <patternFill patternType="solid">
        <fgColor rgb="FF148BC9"/>
        <bgColor rgb="FF148BC9"/>
      </patternFill>
    </fill>
    <fill>
      <patternFill patternType="solid">
        <fgColor rgb="FFF9FBFD"/>
        <bgColor rgb="FFF9FBFD"/>
      </patternFill>
    </fill>
    <fill>
      <patternFill patternType="solid">
        <fgColor rgb="FFFFC000"/>
        <bgColor rgb="FFFFC000"/>
      </patternFill>
    </fill>
    <fill>
      <patternFill patternType="solid">
        <fgColor rgb="FFF6F7FB"/>
        <bgColor rgb="FFF6F7FB"/>
      </patternFill>
    </fill>
  </fills>
  <borders count="25">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rgb="FF404040"/>
      </bottom>
      <diagonal/>
    </border>
    <border>
      <left/>
      <right/>
      <top/>
      <bottom style="hair">
        <color rgb="FF383838"/>
      </bottom>
      <diagonal/>
    </border>
    <border>
      <left/>
      <right/>
      <top/>
      <bottom style="thin">
        <color rgb="FF383838"/>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double">
        <color rgb="FF000000"/>
      </bottom>
      <diagonal/>
    </border>
    <border>
      <left/>
      <right/>
      <top style="thin">
        <color rgb="FF687887"/>
      </top>
      <bottom style="thin">
        <color rgb="FF434343"/>
      </bottom>
      <diagonal/>
    </border>
    <border>
      <left/>
      <right/>
      <top style="thin">
        <color rgb="FF687887"/>
      </top>
      <bottom/>
      <diagonal/>
    </border>
    <border>
      <left/>
      <right/>
      <top style="thin">
        <color rgb="FF687887"/>
      </top>
      <bottom style="thin">
        <color rgb="FF000000"/>
      </bottom>
      <diagonal/>
    </border>
    <border>
      <left/>
      <right/>
      <top/>
      <bottom style="hair">
        <color rgb="FFB7B7B7"/>
      </bottom>
      <diagonal/>
    </border>
    <border>
      <left/>
      <right/>
      <top/>
      <bottom style="thin">
        <color rgb="FFFFFFFF"/>
      </bottom>
      <diagonal/>
    </border>
    <border>
      <left/>
      <right style="thin">
        <color rgb="FFFFFFFF"/>
      </right>
      <top style="thin">
        <color rgb="FFFFFFFF"/>
      </top>
      <bottom style="thin">
        <color rgb="FFFFFFFF"/>
      </bottom>
      <diagonal/>
    </border>
    <border>
      <left/>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right/>
      <top style="thick">
        <color rgb="FF000000"/>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15">
    <xf numFmtId="0" fontId="0" fillId="0" borderId="0" xfId="0"/>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wrapText="1"/>
    </xf>
    <xf numFmtId="0" fontId="2" fillId="0" borderId="0" xfId="0" applyFont="1" applyAlignment="1">
      <alignment horizontal="center" vertical="center"/>
    </xf>
    <xf numFmtId="3" fontId="2" fillId="0" borderId="0" xfId="0" applyNumberFormat="1" applyFont="1" applyAlignment="1">
      <alignment horizontal="center" vertical="center" wrapText="1"/>
    </xf>
    <xf numFmtId="3" fontId="1" fillId="0" borderId="0" xfId="0" applyNumberFormat="1" applyFont="1" applyAlignment="1">
      <alignment horizontal="center" vertical="center"/>
    </xf>
    <xf numFmtId="49"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14" fontId="1" fillId="0" borderId="1" xfId="0" applyNumberFormat="1" applyFont="1" applyBorder="1" applyAlignment="1">
      <alignment horizontal="center" vertical="center" wrapText="1"/>
    </xf>
    <xf numFmtId="49" fontId="1" fillId="2" borderId="0" xfId="0" applyNumberFormat="1" applyFont="1" applyFill="1" applyAlignment="1">
      <alignment horizontal="center" vertical="center" wrapText="1"/>
    </xf>
    <xf numFmtId="0" fontId="1" fillId="2" borderId="2" xfId="0" applyFont="1" applyFill="1" applyBorder="1" applyAlignment="1">
      <alignment horizontal="center" vertical="center" wrapText="1"/>
    </xf>
    <xf numFmtId="3" fontId="1" fillId="2" borderId="2" xfId="0" applyNumberFormat="1" applyFont="1" applyFill="1" applyBorder="1" applyAlignment="1">
      <alignment horizontal="center" vertical="center" wrapText="1"/>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xf>
    <xf numFmtId="3" fontId="1" fillId="3" borderId="0" xfId="0" applyNumberFormat="1" applyFont="1" applyFill="1" applyAlignment="1">
      <alignment horizontal="center" vertical="center" wrapText="1"/>
    </xf>
    <xf numFmtId="3" fontId="5" fillId="3" borderId="3" xfId="0" applyNumberFormat="1" applyFont="1" applyFill="1" applyBorder="1" applyAlignment="1">
      <alignment horizontal="center" vertical="center" wrapText="1"/>
    </xf>
    <xf numFmtId="0" fontId="6" fillId="0" borderId="3" xfId="0" applyFont="1" applyBorder="1" applyAlignment="1">
      <alignment horizontal="center" vertical="center"/>
    </xf>
    <xf numFmtId="0" fontId="7" fillId="0" borderId="0" xfId="0" applyFont="1"/>
    <xf numFmtId="3" fontId="8" fillId="4" borderId="3" xfId="0" applyNumberFormat="1" applyFont="1" applyFill="1" applyBorder="1" applyAlignment="1">
      <alignment horizontal="center" wrapText="1"/>
    </xf>
    <xf numFmtId="3" fontId="8" fillId="5" borderId="3" xfId="0" applyNumberFormat="1" applyFont="1" applyFill="1" applyBorder="1" applyAlignment="1">
      <alignment horizontal="center"/>
    </xf>
    <xf numFmtId="3" fontId="8" fillId="4" borderId="3" xfId="0" applyNumberFormat="1" applyFont="1" applyFill="1" applyBorder="1" applyAlignment="1">
      <alignment horizontal="center"/>
    </xf>
    <xf numFmtId="3" fontId="5" fillId="3" borderId="0" xfId="0" applyNumberFormat="1" applyFont="1" applyFill="1" applyAlignment="1">
      <alignment horizontal="center" vertical="center"/>
    </xf>
    <xf numFmtId="0" fontId="10" fillId="0" borderId="3" xfId="0" applyFont="1" applyBorder="1" applyAlignment="1">
      <alignment horizontal="center"/>
    </xf>
    <xf numFmtId="3" fontId="10" fillId="0" borderId="3" xfId="0" applyNumberFormat="1" applyFont="1" applyBorder="1" applyAlignment="1">
      <alignment horizontal="center"/>
    </xf>
    <xf numFmtId="3" fontId="5" fillId="6" borderId="3" xfId="0" applyNumberFormat="1" applyFont="1" applyFill="1" applyBorder="1" applyAlignment="1">
      <alignment horizontal="center" vertical="center" wrapText="1"/>
    </xf>
    <xf numFmtId="0" fontId="11" fillId="0" borderId="0" xfId="0" applyFont="1" applyAlignment="1">
      <alignment horizontal="center"/>
    </xf>
    <xf numFmtId="3" fontId="11" fillId="0" borderId="3" xfId="0" applyNumberFormat="1" applyFont="1" applyBorder="1" applyAlignment="1">
      <alignment horizontal="center"/>
    </xf>
    <xf numFmtId="0" fontId="11" fillId="0" borderId="3" xfId="0" applyFont="1" applyBorder="1" applyAlignment="1">
      <alignment horizontal="center"/>
    </xf>
    <xf numFmtId="3" fontId="5" fillId="0" borderId="3" xfId="0" applyNumberFormat="1" applyFont="1" applyBorder="1" applyAlignment="1">
      <alignment horizontal="center" vertical="center" wrapText="1"/>
    </xf>
    <xf numFmtId="0" fontId="7" fillId="0" borderId="3" xfId="0" applyFont="1" applyBorder="1" applyAlignment="1">
      <alignment horizontal="center"/>
    </xf>
    <xf numFmtId="3" fontId="5" fillId="0" borderId="0" xfId="0" applyNumberFormat="1" applyFont="1" applyAlignment="1">
      <alignment horizontal="center" vertical="center" wrapText="1"/>
    </xf>
    <xf numFmtId="0" fontId="7" fillId="5" borderId="0" xfId="0" applyFont="1" applyFill="1"/>
    <xf numFmtId="0" fontId="12" fillId="0" borderId="0" xfId="0" applyFont="1" applyAlignment="1">
      <alignment horizontal="center"/>
    </xf>
    <xf numFmtId="0" fontId="13" fillId="7" borderId="0" xfId="0" applyFont="1" applyFill="1" applyAlignment="1">
      <alignment horizontal="center"/>
    </xf>
    <xf numFmtId="0" fontId="12" fillId="5" borderId="0" xfId="0" applyFont="1" applyFill="1" applyAlignment="1">
      <alignment horizontal="center"/>
    </xf>
    <xf numFmtId="3" fontId="13" fillId="7" borderId="0" xfId="0" applyNumberFormat="1" applyFont="1" applyFill="1" applyAlignment="1">
      <alignment horizontal="center"/>
    </xf>
    <xf numFmtId="0" fontId="12" fillId="8" borderId="0" xfId="0" applyFont="1" applyFill="1" applyAlignment="1">
      <alignment horizontal="center"/>
    </xf>
    <xf numFmtId="0" fontId="12" fillId="0" borderId="0" xfId="0" applyFont="1"/>
    <xf numFmtId="0" fontId="13" fillId="9" borderId="0" xfId="0" applyFont="1" applyFill="1" applyAlignment="1">
      <alignment horizontal="center"/>
    </xf>
    <xf numFmtId="0" fontId="13" fillId="0" borderId="0" xfId="0" applyFont="1" applyAlignment="1">
      <alignment horizontal="center"/>
    </xf>
    <xf numFmtId="0" fontId="14" fillId="10" borderId="7" xfId="0" applyFont="1" applyFill="1" applyBorder="1" applyAlignment="1">
      <alignment horizontal="left"/>
    </xf>
    <xf numFmtId="0" fontId="15" fillId="10" borderId="7" xfId="0" applyFont="1" applyFill="1" applyBorder="1" applyAlignment="1">
      <alignment horizontal="left"/>
    </xf>
    <xf numFmtId="0" fontId="16" fillId="10" borderId="8" xfId="0" applyFont="1" applyFill="1" applyBorder="1" applyAlignment="1">
      <alignment horizontal="left" vertical="top"/>
    </xf>
    <xf numFmtId="0" fontId="16" fillId="10" borderId="9" xfId="0" applyFont="1" applyFill="1" applyBorder="1" applyAlignment="1">
      <alignment horizontal="left" vertical="top"/>
    </xf>
    <xf numFmtId="0" fontId="17" fillId="11" borderId="9" xfId="0" applyFont="1" applyFill="1" applyBorder="1" applyAlignment="1">
      <alignment horizontal="center" vertical="top"/>
    </xf>
    <xf numFmtId="0" fontId="16" fillId="12" borderId="9" xfId="0" applyFont="1" applyFill="1" applyBorder="1" applyAlignment="1">
      <alignment horizontal="left" vertical="top"/>
    </xf>
    <xf numFmtId="0" fontId="18" fillId="10" borderId="9" xfId="0" applyFont="1" applyFill="1" applyBorder="1" applyAlignment="1">
      <alignment horizontal="left"/>
    </xf>
    <xf numFmtId="0" fontId="19" fillId="10" borderId="9" xfId="0" applyFont="1" applyFill="1" applyBorder="1" applyAlignment="1">
      <alignment horizontal="left"/>
    </xf>
    <xf numFmtId="0" fontId="20" fillId="13" borderId="9" xfId="0" applyFont="1" applyFill="1" applyBorder="1" applyAlignment="1">
      <alignment horizontal="center" vertical="top"/>
    </xf>
    <xf numFmtId="0" fontId="16" fillId="0" borderId="9" xfId="0" applyFont="1" applyBorder="1" applyAlignment="1">
      <alignment horizontal="left"/>
    </xf>
    <xf numFmtId="0" fontId="17" fillId="14" borderId="9" xfId="0" applyFont="1" applyFill="1" applyBorder="1" applyAlignment="1">
      <alignment horizontal="center" vertical="top"/>
    </xf>
    <xf numFmtId="0" fontId="16" fillId="10" borderId="0" xfId="0" applyFont="1" applyFill="1" applyAlignment="1">
      <alignment horizontal="left" vertical="top"/>
    </xf>
    <xf numFmtId="0" fontId="17" fillId="14" borderId="0" xfId="0" applyFont="1" applyFill="1" applyAlignment="1">
      <alignment horizontal="center" vertical="top"/>
    </xf>
    <xf numFmtId="0" fontId="16" fillId="12" borderId="0" xfId="0" applyFont="1" applyFill="1" applyAlignment="1">
      <alignment horizontal="left" vertical="top"/>
    </xf>
    <xf numFmtId="0" fontId="18" fillId="10" borderId="0" xfId="0" applyFont="1" applyFill="1" applyAlignment="1">
      <alignment horizontal="left"/>
    </xf>
    <xf numFmtId="0" fontId="21" fillId="10" borderId="0" xfId="0" applyFont="1" applyFill="1" applyAlignment="1">
      <alignment horizontal="left"/>
    </xf>
    <xf numFmtId="0" fontId="16" fillId="0" borderId="0" xfId="0" applyFont="1" applyAlignment="1">
      <alignment horizontal="left"/>
    </xf>
    <xf numFmtId="0" fontId="22" fillId="10" borderId="0" xfId="0" applyFont="1" applyFill="1" applyAlignment="1">
      <alignment horizontal="center"/>
    </xf>
    <xf numFmtId="0" fontId="7" fillId="0" borderId="3" xfId="0" applyFont="1" applyBorder="1"/>
    <xf numFmtId="0" fontId="7" fillId="0" borderId="0" xfId="0" applyFont="1" applyAlignment="1">
      <alignment horizontal="center"/>
    </xf>
    <xf numFmtId="49" fontId="10" fillId="0" borderId="3" xfId="0" applyNumberFormat="1" applyFont="1" applyBorder="1" applyAlignment="1">
      <alignment horizontal="center"/>
    </xf>
    <xf numFmtId="49" fontId="12" fillId="0" borderId="3" xfId="0" applyNumberFormat="1" applyFont="1" applyBorder="1" applyAlignment="1">
      <alignment horizontal="center"/>
    </xf>
    <xf numFmtId="3" fontId="12" fillId="0" borderId="10" xfId="0" applyNumberFormat="1" applyFont="1" applyBorder="1" applyAlignment="1">
      <alignment horizontal="center"/>
    </xf>
    <xf numFmtId="0" fontId="12" fillId="0" borderId="10" xfId="0" applyFont="1" applyBorder="1" applyAlignment="1">
      <alignment horizontal="center"/>
    </xf>
    <xf numFmtId="3" fontId="12" fillId="0" borderId="12" xfId="0" applyNumberFormat="1" applyFont="1" applyBorder="1" applyAlignment="1">
      <alignment horizontal="center"/>
    </xf>
    <xf numFmtId="49" fontId="12" fillId="0" borderId="6" xfId="0" applyNumberFormat="1" applyFont="1" applyBorder="1" applyAlignment="1">
      <alignment horizontal="center"/>
    </xf>
    <xf numFmtId="3" fontId="12" fillId="0" borderId="11" xfId="0" applyNumberFormat="1" applyFont="1" applyBorder="1" applyAlignment="1">
      <alignment horizontal="center"/>
    </xf>
    <xf numFmtId="0" fontId="12" fillId="0" borderId="12" xfId="0" applyFont="1" applyBorder="1" applyAlignment="1">
      <alignment horizontal="center"/>
    </xf>
    <xf numFmtId="49" fontId="12" fillId="0" borderId="3" xfId="0" applyNumberFormat="1" applyFont="1" applyBorder="1"/>
    <xf numFmtId="3" fontId="12" fillId="0" borderId="10" xfId="0" applyNumberFormat="1" applyFont="1" applyBorder="1"/>
    <xf numFmtId="0" fontId="12" fillId="0" borderId="10" xfId="0" applyFont="1" applyBorder="1"/>
    <xf numFmtId="49" fontId="12" fillId="0" borderId="6" xfId="0" applyNumberFormat="1" applyFont="1" applyBorder="1"/>
    <xf numFmtId="3" fontId="12" fillId="0" borderId="12" xfId="0" applyNumberFormat="1" applyFont="1" applyBorder="1"/>
    <xf numFmtId="0" fontId="12" fillId="0" borderId="12" xfId="0" applyFont="1" applyBorder="1"/>
    <xf numFmtId="49" fontId="12" fillId="0" borderId="12" xfId="0" applyNumberFormat="1" applyFont="1" applyBorder="1"/>
    <xf numFmtId="0" fontId="12" fillId="0" borderId="12" xfId="0" applyFont="1" applyBorder="1"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3" fontId="8" fillId="4" borderId="3" xfId="0" applyNumberFormat="1" applyFont="1" applyFill="1" applyBorder="1" applyAlignment="1">
      <alignment horizontal="center" vertical="center" wrapText="1"/>
    </xf>
    <xf numFmtId="3" fontId="8" fillId="5" borderId="0" xfId="0" applyNumberFormat="1" applyFont="1" applyFill="1" applyAlignment="1">
      <alignment horizontal="center" vertical="center"/>
    </xf>
    <xf numFmtId="0" fontId="3" fillId="0" borderId="1" xfId="0" applyFont="1" applyBorder="1" applyAlignment="1">
      <alignment horizontal="center" vertical="center" wrapText="1"/>
    </xf>
    <xf numFmtId="0" fontId="10" fillId="0" borderId="3" xfId="0" applyFont="1" applyBorder="1" applyAlignment="1">
      <alignment horizontal="center" vertical="center"/>
    </xf>
    <xf numFmtId="3" fontId="10" fillId="0" borderId="3" xfId="0" applyNumberFormat="1" applyFont="1" applyBorder="1" applyAlignment="1">
      <alignment horizontal="center" vertical="center"/>
    </xf>
    <xf numFmtId="0" fontId="24" fillId="0" borderId="3" xfId="0" applyFont="1" applyBorder="1" applyAlignment="1">
      <alignment horizontal="center" vertical="center"/>
    </xf>
    <xf numFmtId="49" fontId="12" fillId="0" borderId="3" xfId="0" applyNumberFormat="1" applyFont="1" applyBorder="1" applyAlignment="1">
      <alignment horizontal="center" vertical="center"/>
    </xf>
    <xf numFmtId="3" fontId="12" fillId="0" borderId="10" xfId="0" applyNumberFormat="1" applyFont="1" applyBorder="1" applyAlignment="1">
      <alignment horizontal="center" vertical="center"/>
    </xf>
    <xf numFmtId="0" fontId="12" fillId="0" borderId="10" xfId="0" applyFont="1" applyBorder="1" applyAlignment="1">
      <alignment horizontal="center" vertical="center"/>
    </xf>
    <xf numFmtId="3" fontId="12" fillId="0" borderId="12" xfId="0" applyNumberFormat="1" applyFont="1" applyBorder="1" applyAlignment="1">
      <alignment horizontal="center" vertical="center"/>
    </xf>
    <xf numFmtId="49" fontId="25" fillId="0" borderId="2" xfId="0" applyNumberFormat="1" applyFont="1" applyBorder="1" applyAlignment="1">
      <alignment horizontal="center" vertical="center"/>
    </xf>
    <xf numFmtId="0" fontId="12" fillId="0" borderId="12" xfId="0" applyFont="1" applyBorder="1" applyAlignment="1">
      <alignment horizontal="center" vertical="center"/>
    </xf>
    <xf numFmtId="3" fontId="12" fillId="0" borderId="3" xfId="0" applyNumberFormat="1" applyFont="1" applyBorder="1" applyAlignment="1">
      <alignment horizontal="center" vertical="center"/>
    </xf>
    <xf numFmtId="0" fontId="12" fillId="0" borderId="3" xfId="0" applyFont="1" applyBorder="1" applyAlignment="1">
      <alignment horizontal="center" vertical="center"/>
    </xf>
    <xf numFmtId="49" fontId="12" fillId="0" borderId="6" xfId="0" applyNumberFormat="1" applyFont="1" applyBorder="1" applyAlignment="1">
      <alignment horizontal="center" vertical="center"/>
    </xf>
    <xf numFmtId="3" fontId="12" fillId="5" borderId="12" xfId="0" applyNumberFormat="1" applyFont="1" applyFill="1" applyBorder="1" applyAlignment="1">
      <alignment horizontal="center" vertical="center"/>
    </xf>
    <xf numFmtId="49" fontId="25" fillId="0" borderId="3" xfId="0" applyNumberFormat="1" applyFont="1" applyBorder="1" applyAlignment="1">
      <alignment horizontal="center" vertical="center"/>
    </xf>
    <xf numFmtId="49" fontId="11" fillId="0" borderId="3" xfId="0" applyNumberFormat="1" applyFont="1" applyBorder="1" applyAlignment="1">
      <alignment horizontal="center" vertical="center"/>
    </xf>
    <xf numFmtId="3" fontId="11" fillId="0" borderId="3" xfId="0" applyNumberFormat="1" applyFont="1" applyBorder="1" applyAlignment="1">
      <alignment horizontal="center" vertical="center"/>
    </xf>
    <xf numFmtId="3" fontId="11" fillId="0" borderId="4" xfId="0" applyNumberFormat="1" applyFont="1" applyBorder="1" applyAlignment="1">
      <alignment horizontal="center" vertical="center"/>
    </xf>
    <xf numFmtId="3" fontId="12" fillId="0" borderId="6" xfId="0" applyNumberFormat="1" applyFont="1" applyBorder="1" applyAlignment="1">
      <alignment horizontal="center" vertical="center"/>
    </xf>
    <xf numFmtId="3" fontId="7" fillId="0" borderId="0" xfId="0" applyNumberFormat="1" applyFont="1"/>
    <xf numFmtId="49" fontId="12" fillId="0" borderId="0" xfId="0" applyNumberFormat="1" applyFont="1" applyAlignment="1">
      <alignment horizontal="center" vertical="center"/>
    </xf>
    <xf numFmtId="3" fontId="12" fillId="0" borderId="0" xfId="0" applyNumberFormat="1" applyFont="1" applyAlignment="1">
      <alignment horizontal="center" vertical="center"/>
    </xf>
    <xf numFmtId="0" fontId="12" fillId="0" borderId="0" xfId="0" applyFont="1" applyAlignment="1">
      <alignment horizontal="center" vertical="center"/>
    </xf>
    <xf numFmtId="0" fontId="4" fillId="0" borderId="0" xfId="0" applyFont="1" applyAlignment="1">
      <alignment horizontal="center" vertical="center"/>
    </xf>
    <xf numFmtId="3" fontId="8" fillId="5" borderId="3" xfId="0" applyNumberFormat="1" applyFont="1" applyFill="1" applyBorder="1" applyAlignment="1">
      <alignment horizontal="center" vertical="center"/>
    </xf>
    <xf numFmtId="49" fontId="10" fillId="0" borderId="3" xfId="0" applyNumberFormat="1" applyFont="1" applyBorder="1" applyAlignment="1">
      <alignment horizontal="center" vertical="center"/>
    </xf>
    <xf numFmtId="0" fontId="7" fillId="0" borderId="3" xfId="0" applyFont="1" applyBorder="1" applyAlignment="1">
      <alignment horizontal="center" vertical="center"/>
    </xf>
    <xf numFmtId="0" fontId="11" fillId="0" borderId="0" xfId="0" applyFont="1" applyAlignment="1">
      <alignment horizontal="center" vertical="center"/>
    </xf>
    <xf numFmtId="0" fontId="11" fillId="0" borderId="3" xfId="0" applyFont="1" applyBorder="1" applyAlignment="1">
      <alignment horizontal="center" vertical="center"/>
    </xf>
    <xf numFmtId="49" fontId="12" fillId="0" borderId="2" xfId="0" applyNumberFormat="1" applyFont="1" applyBorder="1" applyAlignment="1">
      <alignment horizontal="center" vertical="center"/>
    </xf>
    <xf numFmtId="3" fontId="12" fillId="0" borderId="11" xfId="0" applyNumberFormat="1" applyFont="1" applyBorder="1" applyAlignment="1">
      <alignment horizontal="center" vertical="center"/>
    </xf>
    <xf numFmtId="3" fontId="11" fillId="0" borderId="6" xfId="0" applyNumberFormat="1" applyFont="1" applyBorder="1" applyAlignment="1">
      <alignment horizontal="center" vertical="center"/>
    </xf>
    <xf numFmtId="3" fontId="11" fillId="0" borderId="0" xfId="0" applyNumberFormat="1" applyFont="1" applyAlignment="1">
      <alignment horizontal="center" vertical="center"/>
    </xf>
    <xf numFmtId="3" fontId="11" fillId="0" borderId="3" xfId="0" applyNumberFormat="1" applyFont="1" applyBorder="1" applyAlignment="1">
      <alignment horizontal="center" vertical="center" wrapText="1"/>
    </xf>
    <xf numFmtId="3" fontId="11" fillId="0" borderId="0" xfId="0" applyNumberFormat="1" applyFont="1" applyAlignment="1">
      <alignment horizontal="center" vertical="center" wrapText="1"/>
    </xf>
    <xf numFmtId="14" fontId="27" fillId="0" borderId="0" xfId="0" applyNumberFormat="1" applyFont="1"/>
    <xf numFmtId="0" fontId="27" fillId="0" borderId="0" xfId="0" applyFont="1"/>
    <xf numFmtId="0" fontId="28" fillId="0" borderId="0" xfId="0" applyFont="1" applyAlignment="1">
      <alignment vertical="center" wrapText="1"/>
    </xf>
    <xf numFmtId="0" fontId="29" fillId="0" borderId="0" xfId="0" applyFont="1" applyAlignment="1">
      <alignment vertical="center" wrapText="1"/>
    </xf>
    <xf numFmtId="0" fontId="30" fillId="0" borderId="0" xfId="0" applyFont="1" applyAlignment="1">
      <alignment vertical="top" wrapText="1"/>
    </xf>
    <xf numFmtId="0" fontId="31" fillId="0" borderId="1" xfId="0" applyFont="1" applyBorder="1" applyAlignment="1">
      <alignment horizontal="center" vertical="center" wrapText="1"/>
    </xf>
    <xf numFmtId="165" fontId="32" fillId="0" borderId="1" xfId="0" applyNumberFormat="1" applyFont="1" applyBorder="1" applyAlignment="1">
      <alignment horizontal="center" vertical="center"/>
    </xf>
    <xf numFmtId="0" fontId="33" fillId="2" borderId="2" xfId="0" applyFont="1" applyFill="1" applyBorder="1" applyAlignment="1">
      <alignment vertical="top" wrapText="1"/>
    </xf>
    <xf numFmtId="0" fontId="33" fillId="2" borderId="2" xfId="0" applyFont="1" applyFill="1" applyBorder="1" applyAlignment="1">
      <alignment horizontal="left" vertical="top" wrapText="1"/>
    </xf>
    <xf numFmtId="0" fontId="34" fillId="0" borderId="0" xfId="0" applyFont="1" applyAlignment="1">
      <alignment horizontal="center" vertical="center"/>
    </xf>
    <xf numFmtId="0" fontId="30" fillId="3" borderId="0" xfId="0" applyFont="1" applyFill="1" applyAlignment="1">
      <alignment wrapText="1"/>
    </xf>
    <xf numFmtId="0" fontId="36" fillId="0" borderId="0" xfId="0" applyFont="1" applyAlignment="1">
      <alignment horizontal="left" vertical="center" wrapText="1"/>
    </xf>
    <xf numFmtId="166" fontId="37" fillId="0" borderId="0" xfId="0" applyNumberFormat="1" applyFont="1" applyAlignment="1">
      <alignment horizontal="left"/>
    </xf>
    <xf numFmtId="166" fontId="38" fillId="0" borderId="0" xfId="0" applyNumberFormat="1" applyFont="1" applyAlignment="1">
      <alignment horizontal="right"/>
    </xf>
    <xf numFmtId="0" fontId="7" fillId="16" borderId="0" xfId="0" applyFont="1" applyFill="1"/>
    <xf numFmtId="0" fontId="39" fillId="0" borderId="1" xfId="0" applyFont="1" applyBorder="1" applyAlignment="1">
      <alignment vertical="center"/>
    </xf>
    <xf numFmtId="3" fontId="40" fillId="0" borderId="13" xfId="0" applyNumberFormat="1" applyFont="1" applyBorder="1" applyAlignment="1">
      <alignment horizontal="center" vertical="center"/>
    </xf>
    <xf numFmtId="0" fontId="41" fillId="3" borderId="0" xfId="0" applyFont="1" applyFill="1" applyAlignment="1">
      <alignment horizontal="left" vertical="top"/>
    </xf>
    <xf numFmtId="0" fontId="42" fillId="0" borderId="0" xfId="0" applyFont="1" applyAlignment="1">
      <alignment vertical="top"/>
    </xf>
    <xf numFmtId="0" fontId="43" fillId="2" borderId="0" xfId="0" applyFont="1" applyFill="1" applyAlignment="1">
      <alignment vertical="top"/>
    </xf>
    <xf numFmtId="3" fontId="44" fillId="0" borderId="13" xfId="0" applyNumberFormat="1" applyFont="1" applyBorder="1" applyAlignment="1">
      <alignment horizontal="center" vertical="center"/>
    </xf>
    <xf numFmtId="0" fontId="43" fillId="0" borderId="0" xfId="0" applyFont="1" applyAlignment="1">
      <alignment vertical="top"/>
    </xf>
    <xf numFmtId="0" fontId="45" fillId="3" borderId="0" xfId="0" applyFont="1" applyFill="1" applyAlignment="1">
      <alignment horizontal="left" vertical="top"/>
    </xf>
    <xf numFmtId="0" fontId="27" fillId="4" borderId="0" xfId="0" applyFont="1" applyFill="1"/>
    <xf numFmtId="49" fontId="44" fillId="0" borderId="13" xfId="0" applyNumberFormat="1" applyFont="1" applyBorder="1" applyAlignment="1">
      <alignment horizontal="center" vertical="center"/>
    </xf>
    <xf numFmtId="167" fontId="38" fillId="0" borderId="0" xfId="0" applyNumberFormat="1" applyFont="1" applyAlignment="1">
      <alignment horizontal="left" vertical="top"/>
    </xf>
    <xf numFmtId="0" fontId="46" fillId="0" borderId="0" xfId="0" applyFont="1"/>
    <xf numFmtId="49" fontId="38" fillId="0" borderId="0" xfId="0" applyNumberFormat="1" applyFont="1" applyAlignment="1">
      <alignment horizontal="center" vertical="top"/>
    </xf>
    <xf numFmtId="168" fontId="47" fillId="0" borderId="0" xfId="0" applyNumberFormat="1" applyFont="1" applyAlignment="1">
      <alignment horizontal="center" vertical="center"/>
    </xf>
    <xf numFmtId="0" fontId="42" fillId="0" borderId="0" xfId="0" applyFont="1" applyAlignment="1">
      <alignment horizontal="left"/>
    </xf>
    <xf numFmtId="0" fontId="48" fillId="0" borderId="0" xfId="0" applyFont="1" applyAlignment="1">
      <alignment horizontal="left"/>
    </xf>
    <xf numFmtId="169" fontId="27" fillId="0" borderId="0" xfId="0" applyNumberFormat="1" applyFont="1"/>
    <xf numFmtId="166" fontId="38" fillId="0" borderId="0" xfId="0" applyNumberFormat="1" applyFont="1" applyAlignment="1">
      <alignment horizontal="left"/>
    </xf>
    <xf numFmtId="0" fontId="49" fillId="0" borderId="0" xfId="0" applyFont="1"/>
    <xf numFmtId="0" fontId="50" fillId="0" borderId="0" xfId="0" applyFont="1"/>
    <xf numFmtId="0" fontId="44" fillId="0" borderId="0" xfId="0" applyFont="1" applyAlignment="1">
      <alignment horizontal="right"/>
    </xf>
    <xf numFmtId="169" fontId="51" fillId="0" borderId="0" xfId="0" applyNumberFormat="1" applyFont="1" applyAlignment="1">
      <alignment horizontal="left"/>
    </xf>
    <xf numFmtId="170" fontId="52" fillId="0" borderId="0" xfId="0" applyNumberFormat="1" applyFont="1" applyAlignment="1">
      <alignment horizontal="center" vertical="top"/>
    </xf>
    <xf numFmtId="170" fontId="53" fillId="0" borderId="0" xfId="0" applyNumberFormat="1" applyFont="1" applyAlignment="1">
      <alignment horizontal="center" vertical="top"/>
    </xf>
    <xf numFmtId="166" fontId="27" fillId="0" borderId="0" xfId="0" applyNumberFormat="1" applyFont="1"/>
    <xf numFmtId="170" fontId="37" fillId="0" borderId="0" xfId="0" applyNumberFormat="1" applyFont="1" applyAlignment="1">
      <alignment horizontal="center" vertical="center"/>
    </xf>
    <xf numFmtId="170" fontId="37" fillId="16" borderId="0" xfId="0" applyNumberFormat="1" applyFont="1" applyFill="1" applyAlignment="1">
      <alignment horizontal="center" vertical="center"/>
    </xf>
    <xf numFmtId="170" fontId="44" fillId="2" borderId="0" xfId="0" applyNumberFormat="1" applyFont="1" applyFill="1" applyAlignment="1">
      <alignment horizontal="center" vertical="center"/>
    </xf>
    <xf numFmtId="170" fontId="37" fillId="4" borderId="0" xfId="0" applyNumberFormat="1" applyFont="1" applyFill="1" applyAlignment="1">
      <alignment horizontal="center" vertical="center"/>
    </xf>
    <xf numFmtId="166" fontId="54" fillId="0" borderId="0" xfId="0" applyNumberFormat="1" applyFont="1" applyAlignment="1">
      <alignment vertical="top"/>
    </xf>
    <xf numFmtId="166" fontId="54" fillId="0" borderId="14" xfId="0" applyNumberFormat="1" applyFont="1" applyBorder="1" applyAlignment="1">
      <alignment vertical="top"/>
    </xf>
    <xf numFmtId="166" fontId="54" fillId="0" borderId="15" xfId="0" applyNumberFormat="1" applyFont="1" applyBorder="1" applyAlignment="1">
      <alignment vertical="top"/>
    </xf>
    <xf numFmtId="49" fontId="54" fillId="0" borderId="15" xfId="0" applyNumberFormat="1" applyFont="1" applyBorder="1" applyAlignment="1">
      <alignment vertical="top"/>
    </xf>
    <xf numFmtId="49" fontId="55" fillId="0" borderId="0" xfId="0" applyNumberFormat="1" applyFont="1" applyAlignment="1">
      <alignment horizontal="center" vertical="center"/>
    </xf>
    <xf numFmtId="3" fontId="55" fillId="0" borderId="16" xfId="0" applyNumberFormat="1" applyFont="1" applyBorder="1" applyAlignment="1">
      <alignment horizontal="center" vertical="center"/>
    </xf>
    <xf numFmtId="49" fontId="55" fillId="0" borderId="16" xfId="0" applyNumberFormat="1" applyFont="1" applyBorder="1" applyAlignment="1">
      <alignment horizontal="center" vertical="center"/>
    </xf>
    <xf numFmtId="0" fontId="27" fillId="0" borderId="17" xfId="0" applyFont="1" applyBorder="1"/>
    <xf numFmtId="0" fontId="49" fillId="0" borderId="17" xfId="0" applyFont="1" applyBorder="1"/>
    <xf numFmtId="0" fontId="50" fillId="0" borderId="17" xfId="0" applyFont="1" applyBorder="1" applyAlignment="1">
      <alignment horizontal="right"/>
    </xf>
    <xf numFmtId="49" fontId="27" fillId="0" borderId="17" xfId="0" applyNumberFormat="1" applyFont="1" applyBorder="1" applyAlignment="1">
      <alignment vertical="center"/>
    </xf>
    <xf numFmtId="166" fontId="27" fillId="0" borderId="17" xfId="0" applyNumberFormat="1" applyFont="1" applyBorder="1" applyAlignment="1">
      <alignment vertical="center"/>
    </xf>
    <xf numFmtId="166" fontId="27" fillId="0" borderId="17" xfId="0" applyNumberFormat="1" applyFont="1" applyBorder="1"/>
    <xf numFmtId="0" fontId="50" fillId="0" borderId="1" xfId="0" applyFont="1" applyBorder="1"/>
    <xf numFmtId="0" fontId="50" fillId="0" borderId="0" xfId="0" applyFont="1" applyAlignment="1">
      <alignment horizontal="right"/>
    </xf>
    <xf numFmtId="49" fontId="27" fillId="0" borderId="0" xfId="0" applyNumberFormat="1" applyFont="1" applyAlignment="1">
      <alignment vertical="center"/>
    </xf>
    <xf numFmtId="166" fontId="27" fillId="0" borderId="0" xfId="0" applyNumberFormat="1" applyFont="1" applyAlignment="1">
      <alignment vertical="center"/>
    </xf>
    <xf numFmtId="0" fontId="56" fillId="0" borderId="0" xfId="0" applyFont="1"/>
    <xf numFmtId="0" fontId="27" fillId="0" borderId="3" xfId="0" applyFont="1" applyBorder="1"/>
    <xf numFmtId="0" fontId="27" fillId="0" borderId="1" xfId="0" applyFont="1" applyBorder="1"/>
    <xf numFmtId="0" fontId="56" fillId="0" borderId="3" xfId="0" applyFont="1" applyBorder="1"/>
    <xf numFmtId="166" fontId="38" fillId="0" borderId="0" xfId="0" applyNumberFormat="1" applyFont="1" applyAlignment="1">
      <alignment horizontal="left" vertical="center"/>
    </xf>
    <xf numFmtId="49" fontId="57" fillId="0" borderId="0" xfId="0" applyNumberFormat="1" applyFont="1" applyAlignment="1">
      <alignment horizontal="left"/>
    </xf>
    <xf numFmtId="49" fontId="57" fillId="18" borderId="0" xfId="0" applyNumberFormat="1" applyFont="1" applyFill="1" applyAlignment="1">
      <alignment horizontal="left"/>
    </xf>
    <xf numFmtId="0" fontId="57" fillId="18" borderId="0" xfId="0" applyFont="1" applyFill="1" applyAlignment="1">
      <alignment horizontal="left"/>
    </xf>
    <xf numFmtId="0" fontId="7" fillId="0" borderId="0" xfId="0" applyFont="1" applyAlignment="1">
      <alignment horizontal="left"/>
    </xf>
    <xf numFmtId="49" fontId="56" fillId="0" borderId="0" xfId="0" applyNumberFormat="1" applyFont="1" applyAlignment="1">
      <alignment horizontal="left"/>
    </xf>
    <xf numFmtId="49" fontId="56" fillId="0" borderId="3" xfId="0" applyNumberFormat="1" applyFont="1" applyBorder="1" applyAlignment="1">
      <alignment horizontal="left"/>
    </xf>
    <xf numFmtId="3" fontId="56" fillId="0" borderId="3" xfId="0" applyNumberFormat="1" applyFont="1" applyBorder="1" applyAlignment="1">
      <alignment horizontal="left"/>
    </xf>
    <xf numFmtId="0" fontId="42" fillId="0" borderId="0" xfId="0" applyFont="1" applyAlignment="1">
      <alignment horizontal="left" vertical="center"/>
    </xf>
    <xf numFmtId="166" fontId="58" fillId="0" borderId="0" xfId="0" applyNumberFormat="1" applyFont="1" applyAlignment="1">
      <alignment horizontal="left" vertical="center"/>
    </xf>
    <xf numFmtId="166" fontId="54" fillId="0" borderId="18" xfId="0" applyNumberFormat="1" applyFont="1" applyBorder="1" applyAlignment="1">
      <alignment horizontal="left" vertical="center"/>
    </xf>
    <xf numFmtId="166" fontId="59" fillId="0" borderId="19" xfId="0" applyNumberFormat="1" applyFont="1" applyBorder="1" applyAlignment="1">
      <alignment horizontal="left" vertical="center"/>
    </xf>
    <xf numFmtId="166" fontId="59" fillId="0" borderId="19" xfId="0" applyNumberFormat="1" applyFont="1" applyBorder="1" applyAlignment="1">
      <alignment vertical="center"/>
    </xf>
    <xf numFmtId="166" fontId="27" fillId="0" borderId="0" xfId="0" applyNumberFormat="1" applyFont="1" applyAlignment="1">
      <alignment horizontal="right" vertical="center"/>
    </xf>
    <xf numFmtId="49" fontId="56" fillId="0" borderId="0" xfId="0" applyNumberFormat="1" applyFont="1"/>
    <xf numFmtId="49" fontId="56" fillId="0" borderId="3" xfId="0" applyNumberFormat="1" applyFont="1" applyBorder="1"/>
    <xf numFmtId="0" fontId="56" fillId="0" borderId="3" xfId="0" applyFont="1" applyBorder="1" applyAlignment="1">
      <alignment horizontal="left"/>
    </xf>
    <xf numFmtId="3" fontId="27" fillId="0" borderId="3" xfId="0" applyNumberFormat="1" applyFont="1" applyBorder="1"/>
    <xf numFmtId="3" fontId="27" fillId="0" borderId="3" xfId="0" applyNumberFormat="1" applyFont="1" applyBorder="1" applyAlignment="1">
      <alignment horizontal="left"/>
    </xf>
    <xf numFmtId="3" fontId="12" fillId="0" borderId="3" xfId="0" applyNumberFormat="1" applyFont="1" applyBorder="1"/>
    <xf numFmtId="3" fontId="27" fillId="0" borderId="0" xfId="0" applyNumberFormat="1" applyFont="1" applyAlignment="1">
      <alignment horizontal="left"/>
    </xf>
    <xf numFmtId="165" fontId="32" fillId="0" borderId="0" xfId="0" applyNumberFormat="1" applyFont="1" applyAlignment="1">
      <alignment horizontal="center" vertical="center"/>
    </xf>
    <xf numFmtId="0" fontId="33" fillId="2" borderId="0" xfId="0" applyFont="1" applyFill="1" applyAlignment="1">
      <alignment horizontal="left" vertical="top" wrapText="1"/>
    </xf>
    <xf numFmtId="171" fontId="27" fillId="0" borderId="3" xfId="0" applyNumberFormat="1" applyFont="1" applyBorder="1" applyAlignment="1">
      <alignment horizontal="center"/>
    </xf>
    <xf numFmtId="171" fontId="27" fillId="0" borderId="0" xfId="0" applyNumberFormat="1" applyFont="1" applyAlignment="1">
      <alignment horizontal="center"/>
    </xf>
    <xf numFmtId="49" fontId="60" fillId="0" borderId="3" xfId="0" applyNumberFormat="1" applyFont="1" applyBorder="1"/>
    <xf numFmtId="3" fontId="60" fillId="0" borderId="3" xfId="0" applyNumberFormat="1" applyFont="1" applyBorder="1"/>
    <xf numFmtId="0" fontId="60" fillId="0" borderId="3" xfId="0" applyFont="1" applyBorder="1"/>
    <xf numFmtId="49" fontId="60" fillId="19" borderId="3" xfId="0" applyNumberFormat="1" applyFont="1" applyFill="1" applyBorder="1"/>
    <xf numFmtId="3" fontId="60" fillId="19" borderId="3" xfId="0" applyNumberFormat="1" applyFont="1" applyFill="1" applyBorder="1"/>
    <xf numFmtId="0" fontId="60" fillId="19" borderId="3" xfId="0" applyFont="1" applyFill="1" applyBorder="1"/>
    <xf numFmtId="0" fontId="56" fillId="19" borderId="3" xfId="0" applyFont="1" applyFill="1" applyBorder="1"/>
    <xf numFmtId="0" fontId="27" fillId="19" borderId="3" xfId="0" applyFont="1" applyFill="1" applyBorder="1"/>
    <xf numFmtId="0" fontId="61" fillId="0" borderId="3" xfId="0" applyFont="1" applyBorder="1"/>
    <xf numFmtId="0" fontId="62" fillId="0" borderId="3" xfId="0" applyFont="1" applyBorder="1"/>
    <xf numFmtId="171" fontId="61" fillId="0" borderId="3" xfId="0" applyNumberFormat="1" applyFont="1" applyBorder="1" applyAlignment="1">
      <alignment horizontal="center"/>
    </xf>
    <xf numFmtId="171" fontId="61" fillId="0" borderId="0" xfId="0" applyNumberFormat="1" applyFont="1" applyAlignment="1">
      <alignment horizontal="center"/>
    </xf>
    <xf numFmtId="0" fontId="56" fillId="20" borderId="3" xfId="0" applyFont="1" applyFill="1" applyBorder="1"/>
    <xf numFmtId="0" fontId="62" fillId="20" borderId="3" xfId="0" applyFont="1" applyFill="1" applyBorder="1"/>
    <xf numFmtId="0" fontId="27" fillId="20" borderId="3" xfId="0" applyFont="1" applyFill="1" applyBorder="1"/>
    <xf numFmtId="171" fontId="61" fillId="20" borderId="3" xfId="0" applyNumberFormat="1" applyFont="1" applyFill="1" applyBorder="1" applyAlignment="1">
      <alignment horizontal="center"/>
    </xf>
    <xf numFmtId="0" fontId="61" fillId="0" borderId="0" xfId="0" applyFont="1" applyAlignment="1">
      <alignment horizontal="center"/>
    </xf>
    <xf numFmtId="0" fontId="40" fillId="0" borderId="3" xfId="0" applyFont="1" applyBorder="1"/>
    <xf numFmtId="0" fontId="63" fillId="0" borderId="3" xfId="0" applyFont="1" applyBorder="1"/>
    <xf numFmtId="171" fontId="64" fillId="3" borderId="3" xfId="0" applyNumberFormat="1" applyFont="1" applyFill="1" applyBorder="1" applyAlignment="1">
      <alignment horizontal="center"/>
    </xf>
    <xf numFmtId="14" fontId="7" fillId="0" borderId="0" xfId="0" applyNumberFormat="1" applyFont="1"/>
    <xf numFmtId="171" fontId="65" fillId="3" borderId="3" xfId="0" applyNumberFormat="1" applyFont="1" applyFill="1" applyBorder="1" applyAlignment="1">
      <alignment horizontal="center"/>
    </xf>
    <xf numFmtId="0" fontId="65" fillId="3" borderId="3" xfId="0" applyFont="1" applyFill="1" applyBorder="1" applyAlignment="1">
      <alignment horizontal="center"/>
    </xf>
    <xf numFmtId="0" fontId="63" fillId="0" borderId="0" xfId="0" applyFont="1"/>
    <xf numFmtId="0" fontId="65" fillId="3" borderId="0" xfId="0" applyFont="1" applyFill="1" applyAlignment="1">
      <alignment horizontal="center"/>
    </xf>
    <xf numFmtId="0" fontId="66" fillId="3" borderId="3" xfId="0" applyFont="1" applyFill="1" applyBorder="1" applyAlignment="1">
      <alignment horizontal="left"/>
    </xf>
    <xf numFmtId="171" fontId="65" fillId="3" borderId="0" xfId="0" applyNumberFormat="1" applyFont="1" applyFill="1" applyAlignment="1">
      <alignment horizontal="center"/>
    </xf>
    <xf numFmtId="0" fontId="68" fillId="0" borderId="0" xfId="0" applyFont="1" applyAlignment="1">
      <alignment horizontal="center" vertical="center"/>
    </xf>
    <xf numFmtId="171" fontId="68" fillId="3" borderId="0" xfId="0" applyNumberFormat="1" applyFont="1" applyFill="1" applyAlignment="1">
      <alignment horizontal="center" vertical="center" textRotation="90" wrapText="1"/>
    </xf>
    <xf numFmtId="171" fontId="68" fillId="0" borderId="0" xfId="0" applyNumberFormat="1" applyFont="1" applyAlignment="1">
      <alignment horizontal="center" vertical="center" textRotation="90" wrapText="1"/>
    </xf>
    <xf numFmtId="171" fontId="68" fillId="0" borderId="0" xfId="0" applyNumberFormat="1" applyFont="1" applyAlignment="1">
      <alignment horizontal="center" vertical="center" textRotation="90"/>
    </xf>
    <xf numFmtId="171" fontId="69" fillId="18" borderId="4" xfId="0" applyNumberFormat="1" applyFont="1" applyFill="1" applyBorder="1" applyAlignment="1">
      <alignment horizontal="center" vertical="center" textRotation="90" wrapText="1"/>
    </xf>
    <xf numFmtId="171" fontId="23" fillId="0" borderId="0" xfId="0" applyNumberFormat="1" applyFont="1" applyAlignment="1">
      <alignment horizontal="center" vertical="center" textRotation="90" wrapText="1"/>
    </xf>
    <xf numFmtId="171" fontId="23" fillId="0" borderId="0" xfId="0" applyNumberFormat="1" applyFont="1" applyAlignment="1">
      <alignment horizontal="center" vertical="center" textRotation="90"/>
    </xf>
    <xf numFmtId="0" fontId="70" fillId="21" borderId="21" xfId="0" applyFont="1" applyFill="1" applyBorder="1" applyAlignment="1">
      <alignment horizontal="center" vertical="center"/>
    </xf>
    <xf numFmtId="0" fontId="70" fillId="21" borderId="22" xfId="0" applyFont="1" applyFill="1" applyBorder="1" applyAlignment="1">
      <alignment horizontal="center" vertical="center" wrapText="1"/>
    </xf>
    <xf numFmtId="0" fontId="70" fillId="21" borderId="23" xfId="0" applyFont="1" applyFill="1" applyBorder="1" applyAlignment="1">
      <alignment horizontal="center" vertical="center" wrapText="1"/>
    </xf>
    <xf numFmtId="0" fontId="68" fillId="0" borderId="0" xfId="0" applyFont="1" applyAlignment="1">
      <alignment horizontal="center" vertical="center" textRotation="90" wrapText="1"/>
    </xf>
    <xf numFmtId="0" fontId="68" fillId="0" borderId="0" xfId="0" applyFont="1" applyAlignment="1">
      <alignment horizontal="center" vertical="center" textRotation="90"/>
    </xf>
    <xf numFmtId="0" fontId="6" fillId="15" borderId="3" xfId="0" applyFont="1" applyFill="1" applyBorder="1" applyAlignment="1">
      <alignment horizontal="center" vertical="center"/>
    </xf>
    <xf numFmtId="171" fontId="68" fillId="22" borderId="3" xfId="0" applyNumberFormat="1" applyFont="1" applyFill="1" applyBorder="1" applyAlignment="1">
      <alignment horizontal="center" vertical="center" wrapText="1"/>
    </xf>
    <xf numFmtId="0" fontId="68" fillId="15" borderId="3" xfId="0" applyFont="1" applyFill="1" applyBorder="1" applyAlignment="1">
      <alignment horizontal="center" vertical="center" wrapText="1"/>
    </xf>
    <xf numFmtId="0" fontId="68" fillId="0" borderId="3" xfId="0" applyFont="1" applyBorder="1" applyAlignment="1">
      <alignment horizontal="center" vertical="center" wrapText="1"/>
    </xf>
    <xf numFmtId="0" fontId="68" fillId="0" borderId="0" xfId="0" applyFont="1" applyAlignment="1">
      <alignment horizontal="center" vertical="center" wrapText="1"/>
    </xf>
    <xf numFmtId="171" fontId="68" fillId="0" borderId="0" xfId="0" applyNumberFormat="1" applyFont="1" applyAlignment="1">
      <alignment horizontal="center" vertical="center" wrapText="1"/>
    </xf>
    <xf numFmtId="0" fontId="71" fillId="0" borderId="0" xfId="0" applyFont="1" applyAlignment="1">
      <alignment horizontal="center" vertical="center" wrapText="1"/>
    </xf>
    <xf numFmtId="166" fontId="44" fillId="0" borderId="3" xfId="0" applyNumberFormat="1" applyFont="1" applyBorder="1" applyAlignment="1">
      <alignment horizontal="center" vertical="center"/>
    </xf>
    <xf numFmtId="175" fontId="67" fillId="3" borderId="3" xfId="0" applyNumberFormat="1" applyFont="1" applyFill="1" applyBorder="1" applyAlignment="1">
      <alignment horizontal="center" vertical="center" wrapText="1"/>
    </xf>
    <xf numFmtId="0" fontId="67" fillId="3" borderId="3" xfId="0" applyFont="1" applyFill="1" applyBorder="1" applyAlignment="1">
      <alignment horizontal="center" vertical="center" wrapText="1"/>
    </xf>
    <xf numFmtId="3" fontId="38" fillId="0" borderId="0" xfId="0" applyNumberFormat="1" applyFont="1" applyAlignment="1">
      <alignment horizontal="right"/>
    </xf>
    <xf numFmtId="0" fontId="67" fillId="0" borderId="3" xfId="0" applyFont="1" applyBorder="1" applyAlignment="1">
      <alignment horizontal="center" vertical="center"/>
    </xf>
    <xf numFmtId="175" fontId="44" fillId="0" borderId="3" xfId="0" applyNumberFormat="1" applyFont="1" applyBorder="1" applyAlignment="1">
      <alignment horizontal="center" vertical="center"/>
    </xf>
    <xf numFmtId="4" fontId="38" fillId="0" borderId="0" xfId="0" applyNumberFormat="1" applyFont="1" applyAlignment="1">
      <alignment horizontal="right"/>
    </xf>
    <xf numFmtId="4" fontId="38" fillId="0" borderId="3" xfId="0" applyNumberFormat="1" applyFont="1" applyBorder="1" applyAlignment="1">
      <alignment horizontal="right"/>
    </xf>
    <xf numFmtId="175" fontId="38" fillId="0" borderId="3" xfId="0" applyNumberFormat="1" applyFont="1" applyBorder="1" applyAlignment="1">
      <alignment horizontal="right"/>
    </xf>
    <xf numFmtId="175" fontId="67" fillId="0" borderId="3" xfId="0" applyNumberFormat="1" applyFont="1" applyBorder="1" applyAlignment="1">
      <alignment horizontal="center" vertical="center"/>
    </xf>
    <xf numFmtId="176" fontId="67" fillId="0" borderId="3" xfId="0" applyNumberFormat="1" applyFont="1" applyBorder="1" applyAlignment="1">
      <alignment horizontal="center" vertical="center"/>
    </xf>
    <xf numFmtId="176" fontId="42" fillId="0" borderId="3" xfId="0" applyNumberFormat="1" applyFont="1" applyBorder="1" applyAlignment="1">
      <alignment vertical="top"/>
    </xf>
    <xf numFmtId="177" fontId="67" fillId="0" borderId="3" xfId="0" applyNumberFormat="1" applyFont="1" applyBorder="1" applyAlignment="1">
      <alignment horizontal="center" vertical="center"/>
    </xf>
    <xf numFmtId="177" fontId="27" fillId="0" borderId="3" xfId="0" applyNumberFormat="1" applyFont="1" applyBorder="1"/>
    <xf numFmtId="178" fontId="67" fillId="0" borderId="3" xfId="0" applyNumberFormat="1" applyFont="1" applyBorder="1" applyAlignment="1">
      <alignment horizontal="center" vertical="center"/>
    </xf>
    <xf numFmtId="178" fontId="42" fillId="0" borderId="3" xfId="0" applyNumberFormat="1" applyFont="1" applyBorder="1" applyAlignment="1">
      <alignment vertical="top"/>
    </xf>
    <xf numFmtId="0" fontId="72" fillId="23" borderId="24" xfId="0" applyFont="1" applyFill="1" applyBorder="1" applyAlignment="1">
      <alignment horizontal="center" vertical="center"/>
    </xf>
    <xf numFmtId="0" fontId="72" fillId="23" borderId="24" xfId="0" applyFont="1" applyFill="1" applyBorder="1" applyAlignment="1">
      <alignment horizontal="center" vertical="center" wrapText="1"/>
    </xf>
    <xf numFmtId="0" fontId="73" fillId="0" borderId="3" xfId="0" applyFont="1" applyBorder="1"/>
    <xf numFmtId="0" fontId="74" fillId="0" borderId="3" xfId="0" applyFont="1" applyBorder="1" applyAlignment="1">
      <alignment vertical="center"/>
    </xf>
    <xf numFmtId="0" fontId="72" fillId="0" borderId="6" xfId="0" applyFont="1" applyBorder="1" applyAlignment="1">
      <alignment horizontal="center" vertical="center"/>
    </xf>
    <xf numFmtId="2" fontId="72" fillId="0" borderId="6" xfId="0" applyNumberFormat="1" applyFont="1" applyBorder="1" applyAlignment="1">
      <alignment horizontal="center" vertical="center"/>
    </xf>
    <xf numFmtId="179" fontId="72" fillId="0" borderId="6" xfId="0" applyNumberFormat="1" applyFont="1" applyBorder="1" applyAlignment="1">
      <alignment horizontal="center" vertical="center"/>
    </xf>
    <xf numFmtId="0" fontId="72" fillId="0" borderId="3" xfId="0" applyFont="1" applyBorder="1" applyAlignment="1">
      <alignment horizontal="center" vertical="center"/>
    </xf>
    <xf numFmtId="179" fontId="72" fillId="0" borderId="3" xfId="0" applyNumberFormat="1" applyFont="1" applyBorder="1" applyAlignment="1">
      <alignment horizontal="center" vertical="center"/>
    </xf>
    <xf numFmtId="0" fontId="73" fillId="0" borderId="0" xfId="0" applyFont="1"/>
    <xf numFmtId="0" fontId="74" fillId="0" borderId="0" xfId="0" applyFont="1" applyAlignment="1">
      <alignment vertical="center"/>
    </xf>
    <xf numFmtId="0" fontId="72" fillId="0" borderId="0" xfId="0" applyFont="1" applyAlignment="1">
      <alignment horizontal="center" vertical="center"/>
    </xf>
    <xf numFmtId="179" fontId="72" fillId="0" borderId="0" xfId="0" applyNumberFormat="1" applyFont="1" applyAlignment="1">
      <alignment horizontal="center" vertical="center"/>
    </xf>
    <xf numFmtId="0" fontId="72" fillId="0" borderId="1" xfId="0" applyFont="1" applyBorder="1" applyAlignment="1">
      <alignment horizontal="center" vertical="center"/>
    </xf>
    <xf numFmtId="0" fontId="72" fillId="0" borderId="2" xfId="0" applyFont="1" applyBorder="1" applyAlignment="1">
      <alignment horizontal="center" vertical="center"/>
    </xf>
    <xf numFmtId="0" fontId="72" fillId="0" borderId="20" xfId="0" applyFont="1" applyBorder="1" applyAlignment="1">
      <alignment horizontal="center" vertical="center"/>
    </xf>
    <xf numFmtId="0" fontId="35" fillId="3" borderId="0" xfId="0" applyFont="1" applyFill="1" applyAlignment="1">
      <alignment horizontal="center" vertical="center"/>
    </xf>
    <xf numFmtId="0" fontId="39" fillId="0" borderId="0" xfId="0" applyFont="1" applyAlignment="1">
      <alignment vertical="center"/>
    </xf>
    <xf numFmtId="0" fontId="40" fillId="0" borderId="0" xfId="0" applyFont="1" applyAlignment="1">
      <alignment horizontal="center" vertical="center"/>
    </xf>
    <xf numFmtId="49" fontId="44" fillId="0" borderId="0" xfId="0" applyNumberFormat="1" applyFont="1" applyAlignment="1">
      <alignment horizontal="center" vertical="center"/>
    </xf>
    <xf numFmtId="0" fontId="76" fillId="24" borderId="0" xfId="0" applyFont="1" applyFill="1"/>
    <xf numFmtId="0" fontId="3" fillId="0" borderId="0" xfId="0" applyFont="1" applyAlignment="1">
      <alignment horizontal="center" vertical="center" wrapText="1"/>
    </xf>
    <xf numFmtId="0" fontId="0" fillId="0" borderId="0" xfId="0"/>
    <xf numFmtId="0" fontId="9" fillId="0" borderId="1" xfId="0" applyFont="1" applyBorder="1"/>
    <xf numFmtId="0" fontId="26" fillId="0" borderId="0" xfId="0" applyFont="1" applyAlignment="1">
      <alignment horizontal="center" vertical="center" wrapText="1"/>
    </xf>
    <xf numFmtId="49" fontId="25" fillId="0" borderId="5" xfId="0" applyNumberFormat="1" applyFont="1" applyBorder="1" applyAlignment="1">
      <alignment horizontal="center" vertical="center"/>
    </xf>
    <xf numFmtId="0" fontId="9" fillId="0" borderId="2" xfId="0" applyFont="1" applyBorder="1"/>
    <xf numFmtId="3" fontId="35" fillId="3" borderId="0" xfId="0" applyNumberFormat="1" applyFont="1" applyFill="1" applyAlignment="1">
      <alignment horizontal="center" vertical="center"/>
    </xf>
    <xf numFmtId="0" fontId="9" fillId="0" borderId="13" xfId="0" applyFont="1" applyBorder="1"/>
    <xf numFmtId="0" fontId="36" fillId="0" borderId="1" xfId="0" applyFont="1" applyBorder="1" applyAlignment="1">
      <alignment horizontal="left" vertical="center" wrapText="1"/>
    </xf>
    <xf numFmtId="170" fontId="37" fillId="17" borderId="0" xfId="0" applyNumberFormat="1" applyFont="1" applyFill="1" applyAlignment="1">
      <alignment horizontal="center" vertical="center"/>
    </xf>
    <xf numFmtId="49" fontId="55" fillId="3" borderId="16" xfId="0" applyNumberFormat="1" applyFont="1" applyFill="1" applyBorder="1" applyAlignment="1">
      <alignment horizontal="center" vertical="center"/>
    </xf>
    <xf numFmtId="0" fontId="9" fillId="0" borderId="16" xfId="0" applyFont="1" applyBorder="1"/>
    <xf numFmtId="0" fontId="56" fillId="0" borderId="0" xfId="0" applyFont="1"/>
    <xf numFmtId="0" fontId="56" fillId="0" borderId="5" xfId="0" applyFont="1" applyBorder="1"/>
    <xf numFmtId="0" fontId="9" fillId="0" borderId="10" xfId="0" applyFont="1" applyBorder="1"/>
    <xf numFmtId="0" fontId="27" fillId="5" borderId="1" xfId="0" applyFont="1" applyFill="1" applyBorder="1"/>
    <xf numFmtId="0" fontId="27" fillId="0" borderId="0" xfId="0" applyFont="1"/>
    <xf numFmtId="0" fontId="56" fillId="0" borderId="1" xfId="0" applyFont="1" applyBorder="1"/>
    <xf numFmtId="0" fontId="56" fillId="19" borderId="5" xfId="0" applyFont="1" applyFill="1" applyBorder="1"/>
    <xf numFmtId="0" fontId="60" fillId="0" borderId="5" xfId="0" applyFont="1" applyBorder="1"/>
    <xf numFmtId="0" fontId="44" fillId="3" borderId="0" xfId="0" applyFont="1" applyFill="1" applyAlignment="1">
      <alignment horizontal="center" vertical="center" wrapText="1"/>
    </xf>
    <xf numFmtId="0" fontId="67" fillId="3" borderId="5" xfId="0" applyFont="1" applyFill="1" applyBorder="1" applyAlignment="1">
      <alignment horizontal="center" vertical="center" wrapText="1"/>
    </xf>
    <xf numFmtId="0" fontId="36" fillId="0" borderId="0" xfId="0" applyFont="1" applyAlignment="1">
      <alignment horizontal="left" vertical="center" wrapText="1"/>
    </xf>
    <xf numFmtId="0" fontId="75" fillId="0" borderId="0" xfId="0" applyFont="1" applyAlignment="1">
      <alignment horizontal="center"/>
    </xf>
  </cellXfs>
  <cellStyles count="1">
    <cellStyle name="Normal" xfId="0" builtinId="0"/>
  </cellStyles>
  <dxfs count="3">
    <dxf>
      <font>
        <strike/>
      </font>
      <fill>
        <patternFill patternType="solid">
          <fgColor rgb="FFB7E1CD"/>
          <bgColor rgb="FFB7E1CD"/>
        </patternFill>
      </fill>
    </dxf>
    <dxf>
      <font>
        <strike/>
      </font>
      <fill>
        <patternFill patternType="solid">
          <fgColor rgb="FFB7E1CD"/>
          <bgColor rgb="FFB7E1CD"/>
        </patternFill>
      </fill>
    </dxf>
    <dxf>
      <font>
        <strike/>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doughnutChart>
        <c:varyColors val="1"/>
        <c:ser>
          <c:idx val="0"/>
          <c:order val="0"/>
          <c:dPt>
            <c:idx val="0"/>
            <c:bubble3D val="0"/>
            <c:spPr>
              <a:solidFill>
                <a:srgbClr val="57BB8A"/>
              </a:solidFill>
            </c:spPr>
            <c:extLst>
              <c:ext xmlns:c16="http://schemas.microsoft.com/office/drawing/2014/chart" uri="{C3380CC4-5D6E-409C-BE32-E72D297353CC}">
                <c16:uniqueId val="{00000001-7C40-4A7E-97B2-66B9E1958DA9}"/>
              </c:ext>
            </c:extLst>
          </c:dPt>
          <c:dPt>
            <c:idx val="1"/>
            <c:bubble3D val="0"/>
            <c:spPr>
              <a:solidFill>
                <a:srgbClr val="F0B90B"/>
              </a:solidFill>
            </c:spPr>
            <c:extLst>
              <c:ext xmlns:c16="http://schemas.microsoft.com/office/drawing/2014/chart" uri="{C3380CC4-5D6E-409C-BE32-E72D297353CC}">
                <c16:uniqueId val="{00000003-7C40-4A7E-97B2-66B9E1958DA9}"/>
              </c:ext>
            </c:extLst>
          </c:dPt>
          <c:dPt>
            <c:idx val="2"/>
            <c:bubble3D val="0"/>
            <c:spPr>
              <a:solidFill>
                <a:srgbClr val="EA4335"/>
              </a:solidFill>
            </c:spPr>
            <c:extLst>
              <c:ext xmlns:c16="http://schemas.microsoft.com/office/drawing/2014/chart" uri="{C3380CC4-5D6E-409C-BE32-E72D297353CC}">
                <c16:uniqueId val="{00000005-7C40-4A7E-97B2-66B9E1958DA9}"/>
              </c:ext>
            </c:extLst>
          </c:dPt>
          <c:cat>
            <c:strRef>
              <c:f>'REPORTE SEMANAL'!$B$9:$B$11</c:f>
              <c:strCache>
                <c:ptCount val="3"/>
                <c:pt idx="0">
                  <c:v>EQUIPOS ACIVOS</c:v>
                </c:pt>
                <c:pt idx="1">
                  <c:v>EQUIPOS INACTIVOS</c:v>
                </c:pt>
                <c:pt idx="2">
                  <c:v>EQUIPOS  PENDIENTES</c:v>
                </c:pt>
              </c:strCache>
            </c:strRef>
          </c:cat>
          <c:val>
            <c:numRef>
              <c:f>'REPORTE SEMANAL'!$C$9:$C$11</c:f>
              <c:numCache>
                <c:formatCode>#,##0</c:formatCode>
                <c:ptCount val="3"/>
                <c:pt idx="0">
                  <c:v>68</c:v>
                </c:pt>
                <c:pt idx="1">
                  <c:v>3</c:v>
                </c:pt>
                <c:pt idx="2" formatCode="@">
                  <c:v>1</c:v>
                </c:pt>
              </c:numCache>
            </c:numRef>
          </c:val>
          <c:extLst>
            <c:ext xmlns:c16="http://schemas.microsoft.com/office/drawing/2014/chart" uri="{C3380CC4-5D6E-409C-BE32-E72D297353CC}">
              <c16:uniqueId val="{00000006-7C40-4A7E-97B2-66B9E1958DA9}"/>
            </c:ext>
          </c:extLst>
        </c:ser>
        <c:dLbls>
          <c:showLegendKey val="0"/>
          <c:showVal val="0"/>
          <c:showCatName val="0"/>
          <c:showSerName val="0"/>
          <c:showPercent val="0"/>
          <c:showBubbleSize val="0"/>
          <c:showLeaderLines val="1"/>
        </c:dLbls>
        <c:firstSliceAng val="0"/>
        <c:holeSize val="25"/>
      </c:doughnutChart>
    </c:plotArea>
    <c:legend>
      <c:legendPos val="r"/>
      <c:overlay val="0"/>
      <c:txPr>
        <a:bodyPr/>
        <a:lstStyle/>
        <a:p>
          <a:pPr lvl="0">
            <a:defRPr b="0">
              <a:solidFill>
                <a:srgbClr val="1A1A1A"/>
              </a:solidFill>
              <a:latin typeface="+mn-lt"/>
            </a:defRPr>
          </a:pPr>
          <a:endParaRPr lang="es-VE"/>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doughnutChart>
        <c:varyColors val="1"/>
        <c:ser>
          <c:idx val="0"/>
          <c:order val="0"/>
          <c:dPt>
            <c:idx val="0"/>
            <c:bubble3D val="0"/>
            <c:spPr>
              <a:solidFill>
                <a:srgbClr val="57BB8A"/>
              </a:solidFill>
            </c:spPr>
            <c:extLst>
              <c:ext xmlns:c16="http://schemas.microsoft.com/office/drawing/2014/chart" uri="{C3380CC4-5D6E-409C-BE32-E72D297353CC}">
                <c16:uniqueId val="{00000001-8500-4228-B576-C7024477CA96}"/>
              </c:ext>
            </c:extLst>
          </c:dPt>
          <c:dPt>
            <c:idx val="1"/>
            <c:bubble3D val="0"/>
            <c:spPr>
              <a:solidFill>
                <a:srgbClr val="F0B90B"/>
              </a:solidFill>
            </c:spPr>
            <c:extLst>
              <c:ext xmlns:c16="http://schemas.microsoft.com/office/drawing/2014/chart" uri="{C3380CC4-5D6E-409C-BE32-E72D297353CC}">
                <c16:uniqueId val="{00000003-8500-4228-B576-C7024477CA96}"/>
              </c:ext>
            </c:extLst>
          </c:dPt>
          <c:cat>
            <c:strRef>
              <c:f>'REPORTE DIARIO'!$B$9:$B$10</c:f>
              <c:strCache>
                <c:ptCount val="2"/>
                <c:pt idx="0">
                  <c:v>TRABAJOS LISTOS</c:v>
                </c:pt>
                <c:pt idx="1">
                  <c:v>TRABAJOS PENDIENTES</c:v>
                </c:pt>
              </c:strCache>
            </c:strRef>
          </c:cat>
          <c:val>
            <c:numRef>
              <c:f>'REPORTE DIARIO'!$C$9:$C$10</c:f>
              <c:numCache>
                <c:formatCode>@</c:formatCode>
                <c:ptCount val="2"/>
                <c:pt idx="0" formatCode="#,##0">
                  <c:v>208</c:v>
                </c:pt>
                <c:pt idx="1">
                  <c:v>1</c:v>
                </c:pt>
              </c:numCache>
            </c:numRef>
          </c:val>
          <c:extLst>
            <c:ext xmlns:c16="http://schemas.microsoft.com/office/drawing/2014/chart" uri="{C3380CC4-5D6E-409C-BE32-E72D297353CC}">
              <c16:uniqueId val="{00000004-8500-4228-B576-C7024477CA96}"/>
            </c:ext>
          </c:extLst>
        </c:ser>
        <c:dLbls>
          <c:showLegendKey val="0"/>
          <c:showVal val="0"/>
          <c:showCatName val="0"/>
          <c:showSerName val="0"/>
          <c:showPercent val="0"/>
          <c:showBubbleSize val="0"/>
          <c:showLeaderLines val="1"/>
        </c:dLbls>
        <c:firstSliceAng val="0"/>
        <c:holeSize val="25"/>
      </c:doughnutChart>
    </c:plotArea>
    <c:legend>
      <c:legendPos val="r"/>
      <c:overlay val="0"/>
      <c:txPr>
        <a:bodyPr/>
        <a:lstStyle/>
        <a:p>
          <a:pPr lvl="0">
            <a:defRPr b="0">
              <a:solidFill>
                <a:srgbClr val="1A1A1A"/>
              </a:solidFill>
              <a:latin typeface="+mn-lt"/>
            </a:defRPr>
          </a:pPr>
          <a:endParaRPr lang="es-VE"/>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0</xdr:colOff>
      <xdr:row>38</xdr:row>
      <xdr:rowOff>38100</xdr:rowOff>
    </xdr:from>
    <xdr:ext cx="3695700" cy="2228850"/>
    <xdr:pic>
      <xdr:nvPicPr>
        <xdr:cNvPr id="2" name="image2.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2686050</xdr:colOff>
      <xdr:row>38</xdr:row>
      <xdr:rowOff>-104775</xdr:rowOff>
    </xdr:from>
    <xdr:ext cx="3019425" cy="2228850"/>
    <xdr:pic>
      <xdr:nvPicPr>
        <xdr:cNvPr id="3" name="image6.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676275</xdr:colOff>
      <xdr:row>37</xdr:row>
      <xdr:rowOff>104775</xdr:rowOff>
    </xdr:from>
    <xdr:ext cx="6438900" cy="4733925"/>
    <xdr:pic>
      <xdr:nvPicPr>
        <xdr:cNvPr id="4" name="image5.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66675</xdr:colOff>
      <xdr:row>50</xdr:row>
      <xdr:rowOff>-200025</xdr:rowOff>
    </xdr:from>
    <xdr:ext cx="2581275" cy="1885950"/>
    <xdr:pic>
      <xdr:nvPicPr>
        <xdr:cNvPr id="5" name="image4.png" title="Imagen">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0</xdr:row>
      <xdr:rowOff>95250</xdr:rowOff>
    </xdr:from>
    <xdr:ext cx="2247900" cy="638175"/>
    <xdr:pic>
      <xdr:nvPicPr>
        <xdr:cNvPr id="2" name="image1.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104775</xdr:colOff>
      <xdr:row>0</xdr:row>
      <xdr:rowOff>95250</xdr:rowOff>
    </xdr:from>
    <xdr:ext cx="1847850" cy="638175"/>
    <xdr:pic>
      <xdr:nvPicPr>
        <xdr:cNvPr id="2" name="image1.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104775</xdr:colOff>
      <xdr:row>0</xdr:row>
      <xdr:rowOff>95250</xdr:rowOff>
    </xdr:from>
    <xdr:ext cx="1847850" cy="638175"/>
    <xdr:pic>
      <xdr:nvPicPr>
        <xdr:cNvPr id="2" name="image1.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66675</xdr:colOff>
      <xdr:row>6</xdr:row>
      <xdr:rowOff>333375</xdr:rowOff>
    </xdr:from>
    <xdr:ext cx="4171950" cy="2552700"/>
    <xdr:graphicFrame macro="">
      <xdr:nvGraphicFramePr>
        <xdr:cNvPr id="2" name="Chart 1" title="Gráfico">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0</xdr:row>
      <xdr:rowOff>0</xdr:rowOff>
    </xdr:from>
    <xdr:ext cx="2495550" cy="942975"/>
    <xdr:pic>
      <xdr:nvPicPr>
        <xdr:cNvPr id="3" name="image3.png" title="Imagen">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171450</xdr:colOff>
      <xdr:row>6</xdr:row>
      <xdr:rowOff>180975</xdr:rowOff>
    </xdr:from>
    <xdr:ext cx="3895725" cy="2381250"/>
    <xdr:graphicFrame macro="">
      <xdr:nvGraphicFramePr>
        <xdr:cNvPr id="2" name="Chart 2" title="Gráfico">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0</xdr:row>
      <xdr:rowOff>0</xdr:rowOff>
    </xdr:from>
    <xdr:ext cx="2495550" cy="942975"/>
    <xdr:pic>
      <xdr:nvPicPr>
        <xdr:cNvPr id="3" name="image3.png" title="Imagen">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2762250" cy="1047750"/>
    <xdr:pic>
      <xdr:nvPicPr>
        <xdr:cNvPr id="2" name="image3.png" title="Imagen">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0</xdr:row>
      <xdr:rowOff>0</xdr:rowOff>
    </xdr:from>
    <xdr:ext cx="2495550" cy="942975"/>
    <xdr:pic>
      <xdr:nvPicPr>
        <xdr:cNvPr id="2" name="image3.png" title="Imagen">
          <a:extLst>
            <a:ext uri="{FF2B5EF4-FFF2-40B4-BE49-F238E27FC236}">
              <a16:creationId xmlns:a16="http://schemas.microsoft.com/office/drawing/2014/main" id="{00000000-0008-0000-0F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0</xdr:row>
      <xdr:rowOff>0</xdr:rowOff>
    </xdr:from>
    <xdr:ext cx="2495550" cy="942975"/>
    <xdr:pic>
      <xdr:nvPicPr>
        <xdr:cNvPr id="2" name="image3.png" title="Imagen">
          <a:extLst>
            <a:ext uri="{FF2B5EF4-FFF2-40B4-BE49-F238E27FC236}">
              <a16:creationId xmlns:a16="http://schemas.microsoft.com/office/drawing/2014/main" id="{00000000-0008-0000-1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254.77/zabbix.php?action=problem.view&amp;hostids%5B0%5D=10629&amp;filter_set=1" TargetMode="External"/><Relationship Id="rId13" Type="http://schemas.openxmlformats.org/officeDocument/2006/relationships/hyperlink" Target="http://192.168.254.77/zabbix.php?action=latest.view&amp;hostids%5B0%5D=10626&amp;filter_set=1" TargetMode="External"/><Relationship Id="rId18" Type="http://schemas.openxmlformats.org/officeDocument/2006/relationships/hyperlink" Target="http://192.168.254.77/zabbix.php?action=problem.view&amp;hostids%5B0%5D=10618&amp;filter_set=1" TargetMode="External"/><Relationship Id="rId26" Type="http://schemas.openxmlformats.org/officeDocument/2006/relationships/hyperlink" Target="http://192.168.254.77/zabbix.php?action=charts.view&amp;filter_hostids%5B0%5D=10084&amp;filter_show=1&amp;filter_set=1" TargetMode="External"/><Relationship Id="rId3" Type="http://schemas.openxmlformats.org/officeDocument/2006/relationships/hyperlink" Target="http://192.168.254.77/zabbix.php?action=latest.view&amp;hostids%5B0%5D=10630&amp;filter_set=1" TargetMode="External"/><Relationship Id="rId21" Type="http://schemas.openxmlformats.org/officeDocument/2006/relationships/hyperlink" Target="http://192.168.254.77/zabbix.php?action=problem.view&amp;hostids%5B0%5D=10624&amp;filter_set=1" TargetMode="External"/><Relationship Id="rId7" Type="http://schemas.openxmlformats.org/officeDocument/2006/relationships/hyperlink" Target="http://192.168.254.77/zabbix.php?action=latest.view&amp;hostids%5B0%5D=10629&amp;filter_set=1" TargetMode="External"/><Relationship Id="rId12" Type="http://schemas.openxmlformats.org/officeDocument/2006/relationships/hyperlink" Target="http://192.168.254.77/zabbix.php?action=host.dashboard.view&amp;hostid=10628" TargetMode="External"/><Relationship Id="rId17" Type="http://schemas.openxmlformats.org/officeDocument/2006/relationships/hyperlink" Target="http://192.168.254.77/zabbix.php?action=latest.view&amp;hostids%5B0%5D=10618&amp;filter_set=1" TargetMode="External"/><Relationship Id="rId25" Type="http://schemas.openxmlformats.org/officeDocument/2006/relationships/hyperlink" Target="http://192.168.254.77/zabbix.php?action=problem.view&amp;hostids%5B0%5D=10084&amp;filter_set=1" TargetMode="External"/><Relationship Id="rId2" Type="http://schemas.openxmlformats.org/officeDocument/2006/relationships/hyperlink" Target="http://192.168.254.77/zabbix.php?action=host.view&amp;sort=status&amp;sortorder=ASC" TargetMode="External"/><Relationship Id="rId16" Type="http://schemas.openxmlformats.org/officeDocument/2006/relationships/hyperlink" Target="http://192.168.254.77/zabbix.php?action=problem.view&amp;hostids%5B0%5D=10611&amp;filter_set=1" TargetMode="External"/><Relationship Id="rId20" Type="http://schemas.openxmlformats.org/officeDocument/2006/relationships/hyperlink" Target="http://192.168.254.77/zabbix.php?action=latest.view&amp;hostids%5B0%5D=10624&amp;filter_set=1" TargetMode="External"/><Relationship Id="rId1" Type="http://schemas.openxmlformats.org/officeDocument/2006/relationships/hyperlink" Target="http://192.168.254.77/zabbix.php?action=host.view&amp;sort=name&amp;sortorder=DESC" TargetMode="External"/><Relationship Id="rId6" Type="http://schemas.openxmlformats.org/officeDocument/2006/relationships/hyperlink" Target="http://192.168.254.77/zabbix.php?action=host.dashboard.view&amp;hostid=10630" TargetMode="External"/><Relationship Id="rId11" Type="http://schemas.openxmlformats.org/officeDocument/2006/relationships/hyperlink" Target="http://192.168.254.77/zabbix.php?action=charts.view&amp;filter_hostids%5B0%5D=10628&amp;filter_show=1&amp;filter_set=1" TargetMode="External"/><Relationship Id="rId24" Type="http://schemas.openxmlformats.org/officeDocument/2006/relationships/hyperlink" Target="http://192.168.254.77/zabbix.php?action=latest.view&amp;hostids%5B0%5D=10084&amp;filter_set=1" TargetMode="External"/><Relationship Id="rId5" Type="http://schemas.openxmlformats.org/officeDocument/2006/relationships/hyperlink" Target="http://192.168.254.77/zabbix.php?action=charts.view&amp;filter_hostids%5B0%5D=10630&amp;filter_show=1&amp;filter_set=1" TargetMode="External"/><Relationship Id="rId15" Type="http://schemas.openxmlformats.org/officeDocument/2006/relationships/hyperlink" Target="http://192.168.254.77/zabbix.php?action=latest.view&amp;hostids%5B0%5D=10611&amp;filter_set=1" TargetMode="External"/><Relationship Id="rId23" Type="http://schemas.openxmlformats.org/officeDocument/2006/relationships/hyperlink" Target="http://192.168.254.77/zabbix.php?action=problem.view&amp;hostids%5B0%5D=10623&amp;filter_set=1" TargetMode="External"/><Relationship Id="rId28" Type="http://schemas.openxmlformats.org/officeDocument/2006/relationships/drawing" Target="../drawings/drawing1.xml"/><Relationship Id="rId10" Type="http://schemas.openxmlformats.org/officeDocument/2006/relationships/hyperlink" Target="http://192.168.254.77/zabbix.php?action=problem.view&amp;hostids%5B0%5D=10628&amp;filter_set=1" TargetMode="External"/><Relationship Id="rId19" Type="http://schemas.openxmlformats.org/officeDocument/2006/relationships/hyperlink" Target="http://192.168.254.77/zabbix.php?action=charts.view&amp;filter_hostids%5B0%5D=10618&amp;filter_show=1&amp;filter_set=1" TargetMode="External"/><Relationship Id="rId4" Type="http://schemas.openxmlformats.org/officeDocument/2006/relationships/hyperlink" Target="http://192.168.254.77/zabbix.php?action=problem.view&amp;hostids%5B0%5D=10630&amp;filter_set=1" TargetMode="External"/><Relationship Id="rId9" Type="http://schemas.openxmlformats.org/officeDocument/2006/relationships/hyperlink" Target="http://192.168.254.77/zabbix.php?action=latest.view&amp;hostids%5B0%5D=10628&amp;filter_set=1" TargetMode="External"/><Relationship Id="rId14" Type="http://schemas.openxmlformats.org/officeDocument/2006/relationships/hyperlink" Target="http://192.168.254.77/zabbix.php?action=problem.view&amp;hostids%5B0%5D=10626&amp;filter_set=1" TargetMode="External"/><Relationship Id="rId22" Type="http://schemas.openxmlformats.org/officeDocument/2006/relationships/hyperlink" Target="http://192.168.254.77/zabbix.php?action=latest.view&amp;hostids%5B0%5D=10623&amp;filter_set=1" TargetMode="External"/><Relationship Id="rId27" Type="http://schemas.openxmlformats.org/officeDocument/2006/relationships/hyperlink" Target="http://192.168.254.77/zabbix.php?action=host.dashboard.view&amp;hostid=1008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7"/>
  <sheetViews>
    <sheetView workbookViewId="0"/>
  </sheetViews>
  <sheetFormatPr baseColWidth="10" defaultColWidth="14.42578125" defaultRowHeight="15.75" customHeight="1"/>
  <cols>
    <col min="1" max="1" width="20.28515625" customWidth="1"/>
    <col min="2" max="2" width="44" customWidth="1"/>
    <col min="5" max="5" width="15.42578125" customWidth="1"/>
    <col min="6" max="6" width="26.7109375" customWidth="1"/>
  </cols>
  <sheetData>
    <row r="1" spans="1:7" ht="15.75" customHeight="1">
      <c r="A1" s="20" t="s">
        <v>38</v>
      </c>
    </row>
    <row r="3" spans="1:7">
      <c r="A3" s="34">
        <v>1</v>
      </c>
      <c r="B3" s="34" t="s">
        <v>39</v>
      </c>
      <c r="E3" s="35" t="s">
        <v>40</v>
      </c>
      <c r="F3" s="35" t="s">
        <v>41</v>
      </c>
    </row>
    <row r="4" spans="1:7">
      <c r="A4" s="20">
        <v>2</v>
      </c>
      <c r="B4" s="20" t="s">
        <v>42</v>
      </c>
      <c r="E4" s="36" t="s">
        <v>43</v>
      </c>
      <c r="F4" s="36" t="s">
        <v>44</v>
      </c>
    </row>
    <row r="5" spans="1:7">
      <c r="A5" s="34">
        <v>3</v>
      </c>
      <c r="B5" s="34" t="s">
        <v>45</v>
      </c>
      <c r="E5" s="36" t="s">
        <v>46</v>
      </c>
      <c r="F5" s="36" t="s">
        <v>47</v>
      </c>
    </row>
    <row r="6" spans="1:7">
      <c r="A6" s="34">
        <v>4</v>
      </c>
      <c r="B6" s="34" t="s">
        <v>48</v>
      </c>
      <c r="E6" s="37" t="s">
        <v>49</v>
      </c>
      <c r="F6" s="37" t="s">
        <v>50</v>
      </c>
    </row>
    <row r="7" spans="1:7">
      <c r="A7" s="20">
        <v>5</v>
      </c>
      <c r="B7" s="20" t="s">
        <v>51</v>
      </c>
      <c r="C7" s="20" t="s">
        <v>52</v>
      </c>
      <c r="E7" s="38">
        <v>201221115146</v>
      </c>
      <c r="F7" s="36" t="s">
        <v>53</v>
      </c>
    </row>
    <row r="8" spans="1:7">
      <c r="A8" s="20">
        <v>6</v>
      </c>
      <c r="B8" s="20" t="s">
        <v>54</v>
      </c>
      <c r="E8" s="36" t="s">
        <v>55</v>
      </c>
      <c r="F8" s="36" t="s">
        <v>56</v>
      </c>
    </row>
    <row r="9" spans="1:7">
      <c r="A9" s="34">
        <v>7</v>
      </c>
      <c r="B9" s="34" t="s">
        <v>57</v>
      </c>
      <c r="E9" s="38">
        <v>201221115162</v>
      </c>
      <c r="F9" s="36" t="s">
        <v>58</v>
      </c>
    </row>
    <row r="10" spans="1:7">
      <c r="A10" s="20">
        <v>8</v>
      </c>
      <c r="B10" s="20" t="s">
        <v>59</v>
      </c>
      <c r="E10" s="36" t="s">
        <v>60</v>
      </c>
      <c r="F10" s="36" t="s">
        <v>61</v>
      </c>
    </row>
    <row r="11" spans="1:7">
      <c r="A11" s="34">
        <v>9</v>
      </c>
      <c r="B11" s="34" t="s">
        <v>62</v>
      </c>
      <c r="C11" s="20">
        <v>1</v>
      </c>
      <c r="E11" s="39" t="s">
        <v>63</v>
      </c>
      <c r="F11" s="39" t="s">
        <v>64</v>
      </c>
    </row>
    <row r="12" spans="1:7">
      <c r="A12" s="20">
        <v>10</v>
      </c>
      <c r="B12" s="20" t="s">
        <v>65</v>
      </c>
      <c r="C12" s="20">
        <v>2</v>
      </c>
      <c r="E12" s="36" t="s">
        <v>66</v>
      </c>
      <c r="F12" s="36" t="s">
        <v>67</v>
      </c>
    </row>
    <row r="13" spans="1:7">
      <c r="A13" s="20">
        <v>11</v>
      </c>
      <c r="B13" s="20" t="s">
        <v>68</v>
      </c>
      <c r="C13" s="20">
        <v>3</v>
      </c>
      <c r="E13" s="38">
        <v>201221115114</v>
      </c>
      <c r="F13" s="36" t="s">
        <v>69</v>
      </c>
    </row>
    <row r="14" spans="1:7">
      <c r="A14" s="34">
        <v>12</v>
      </c>
      <c r="B14" s="34" t="s">
        <v>70</v>
      </c>
      <c r="E14" s="35" t="s">
        <v>71</v>
      </c>
      <c r="F14" s="35" t="s">
        <v>72</v>
      </c>
    </row>
    <row r="15" spans="1:7">
      <c r="A15" s="20">
        <v>13</v>
      </c>
      <c r="B15" s="20" t="s">
        <v>73</v>
      </c>
      <c r="E15" s="36" t="s">
        <v>74</v>
      </c>
      <c r="F15" s="36" t="s">
        <v>75</v>
      </c>
    </row>
    <row r="16" spans="1:7">
      <c r="E16" s="38">
        <v>201221115130</v>
      </c>
      <c r="F16" s="36" t="s">
        <v>76</v>
      </c>
      <c r="G16" s="40" t="s">
        <v>77</v>
      </c>
    </row>
    <row r="17" spans="1:10">
      <c r="E17" s="38">
        <v>201221115194</v>
      </c>
      <c r="F17" s="36" t="s">
        <v>78</v>
      </c>
      <c r="G17" s="40" t="s">
        <v>79</v>
      </c>
    </row>
    <row r="18" spans="1:10">
      <c r="E18" s="36" t="s">
        <v>80</v>
      </c>
      <c r="F18" s="36" t="s">
        <v>81</v>
      </c>
    </row>
    <row r="19" spans="1:10" ht="15">
      <c r="E19" s="41" t="s">
        <v>82</v>
      </c>
      <c r="F19" s="41" t="s">
        <v>83</v>
      </c>
    </row>
    <row r="20" spans="1:10" ht="15">
      <c r="E20" s="38">
        <v>201221115210</v>
      </c>
      <c r="F20" s="36" t="s">
        <v>84</v>
      </c>
    </row>
    <row r="21" spans="1:10" ht="15">
      <c r="E21" s="38">
        <v>201221115226</v>
      </c>
      <c r="F21" s="36" t="s">
        <v>85</v>
      </c>
    </row>
    <row r="22" spans="1:10" ht="15">
      <c r="E22" s="38">
        <v>190114244182</v>
      </c>
      <c r="F22" s="36" t="s">
        <v>86</v>
      </c>
    </row>
    <row r="23" spans="1:10" ht="15">
      <c r="E23" s="42" t="s">
        <v>87</v>
      </c>
      <c r="F23" s="42" t="s">
        <v>88</v>
      </c>
    </row>
    <row r="27" spans="1:10" ht="12.75">
      <c r="A27" s="43" t="s">
        <v>89</v>
      </c>
      <c r="B27" s="44" t="s">
        <v>90</v>
      </c>
      <c r="C27" s="44" t="s">
        <v>91</v>
      </c>
      <c r="D27" s="44" t="s">
        <v>92</v>
      </c>
      <c r="E27" s="43" t="s">
        <v>93</v>
      </c>
      <c r="F27" s="44" t="s">
        <v>94</v>
      </c>
      <c r="G27" s="44" t="s">
        <v>95</v>
      </c>
      <c r="H27" s="44" t="s">
        <v>96</v>
      </c>
      <c r="I27" s="44" t="s">
        <v>97</v>
      </c>
      <c r="J27" s="44" t="s">
        <v>98</v>
      </c>
    </row>
    <row r="28" spans="1:10" ht="12.75">
      <c r="A28" s="45" t="s">
        <v>99</v>
      </c>
      <c r="B28" s="46" t="s">
        <v>100</v>
      </c>
      <c r="C28" s="47" t="s">
        <v>101</v>
      </c>
      <c r="D28" s="48" t="s">
        <v>102</v>
      </c>
      <c r="E28" s="49" t="s">
        <v>103</v>
      </c>
      <c r="F28" s="50" t="s">
        <v>104</v>
      </c>
      <c r="G28" s="51">
        <v>1</v>
      </c>
      <c r="H28" s="50" t="s">
        <v>105</v>
      </c>
      <c r="I28" s="50" t="s">
        <v>106</v>
      </c>
      <c r="J28" s="52" t="s">
        <v>98</v>
      </c>
    </row>
    <row r="29" spans="1:10" ht="12.75">
      <c r="A29" s="45" t="s">
        <v>107</v>
      </c>
      <c r="B29" s="46" t="s">
        <v>108</v>
      </c>
      <c r="C29" s="47" t="s">
        <v>101</v>
      </c>
      <c r="D29" s="46"/>
      <c r="E29" s="49" t="s">
        <v>103</v>
      </c>
      <c r="F29" s="50" t="s">
        <v>109</v>
      </c>
      <c r="G29" s="51">
        <v>1</v>
      </c>
      <c r="H29" s="52" t="s">
        <v>96</v>
      </c>
      <c r="I29" s="52" t="s">
        <v>97</v>
      </c>
      <c r="J29" s="52" t="s">
        <v>98</v>
      </c>
    </row>
    <row r="30" spans="1:10" ht="12.75">
      <c r="A30" s="45" t="s">
        <v>110</v>
      </c>
      <c r="B30" s="46" t="s">
        <v>111</v>
      </c>
      <c r="C30" s="47" t="s">
        <v>101</v>
      </c>
      <c r="D30" s="48" t="s">
        <v>102</v>
      </c>
      <c r="E30" s="49" t="s">
        <v>103</v>
      </c>
      <c r="F30" s="50" t="s">
        <v>112</v>
      </c>
      <c r="G30" s="51">
        <v>1</v>
      </c>
      <c r="H30" s="50" t="s">
        <v>113</v>
      </c>
      <c r="I30" s="50" t="s">
        <v>106</v>
      </c>
      <c r="J30" s="52" t="s">
        <v>98</v>
      </c>
    </row>
    <row r="31" spans="1:10" ht="12.75">
      <c r="A31" s="45" t="s">
        <v>114</v>
      </c>
      <c r="B31" s="46" t="s">
        <v>115</v>
      </c>
      <c r="C31" s="47" t="s">
        <v>101</v>
      </c>
      <c r="D31" s="46"/>
      <c r="E31" s="49" t="s">
        <v>103</v>
      </c>
      <c r="F31" s="50" t="s">
        <v>109</v>
      </c>
      <c r="G31" s="51">
        <v>1</v>
      </c>
      <c r="H31" s="52" t="s">
        <v>96</v>
      </c>
      <c r="I31" s="52" t="s">
        <v>97</v>
      </c>
      <c r="J31" s="52" t="s">
        <v>98</v>
      </c>
    </row>
    <row r="32" spans="1:10" ht="12.75">
      <c r="A32" s="45" t="s">
        <v>116</v>
      </c>
      <c r="B32" s="46" t="s">
        <v>117</v>
      </c>
      <c r="C32" s="47" t="s">
        <v>101</v>
      </c>
      <c r="D32" s="46"/>
      <c r="E32" s="49" t="s">
        <v>103</v>
      </c>
      <c r="F32" s="50" t="s">
        <v>109</v>
      </c>
      <c r="G32" s="51">
        <v>1</v>
      </c>
      <c r="H32" s="52" t="s">
        <v>96</v>
      </c>
      <c r="I32" s="52" t="s">
        <v>97</v>
      </c>
      <c r="J32" s="52" t="s">
        <v>98</v>
      </c>
    </row>
    <row r="33" spans="1:10" ht="12.75">
      <c r="A33" s="45" t="s">
        <v>118</v>
      </c>
      <c r="B33" s="46" t="s">
        <v>119</v>
      </c>
      <c r="C33" s="53" t="s">
        <v>101</v>
      </c>
      <c r="D33" s="46"/>
      <c r="E33" s="49" t="s">
        <v>103</v>
      </c>
      <c r="F33" s="50" t="s">
        <v>120</v>
      </c>
      <c r="G33" s="50" t="s">
        <v>95</v>
      </c>
      <c r="H33" s="50" t="s">
        <v>121</v>
      </c>
      <c r="I33" s="52" t="s">
        <v>97</v>
      </c>
      <c r="J33" s="52" t="s">
        <v>98</v>
      </c>
    </row>
    <row r="34" spans="1:10" ht="12.75">
      <c r="A34" s="45" t="s">
        <v>122</v>
      </c>
      <c r="B34" s="46" t="s">
        <v>123</v>
      </c>
      <c r="C34" s="53" t="s">
        <v>101</v>
      </c>
      <c r="D34" s="46"/>
      <c r="E34" s="49" t="s">
        <v>103</v>
      </c>
      <c r="F34" s="50" t="s">
        <v>109</v>
      </c>
      <c r="G34" s="50" t="s">
        <v>95</v>
      </c>
      <c r="H34" s="52" t="s">
        <v>96</v>
      </c>
      <c r="I34" s="52" t="s">
        <v>97</v>
      </c>
      <c r="J34" s="52" t="s">
        <v>98</v>
      </c>
    </row>
    <row r="35" spans="1:10" ht="12.75">
      <c r="A35" s="45" t="s">
        <v>124</v>
      </c>
      <c r="B35" s="46" t="s">
        <v>125</v>
      </c>
      <c r="C35" s="53" t="s">
        <v>101</v>
      </c>
      <c r="D35" s="46"/>
      <c r="E35" s="49" t="s">
        <v>103</v>
      </c>
      <c r="F35" s="50" t="s">
        <v>109</v>
      </c>
      <c r="G35" s="50" t="s">
        <v>95</v>
      </c>
      <c r="H35" s="52" t="s">
        <v>96</v>
      </c>
      <c r="I35" s="52" t="s">
        <v>97</v>
      </c>
      <c r="J35" s="52" t="s">
        <v>98</v>
      </c>
    </row>
    <row r="36" spans="1:10" ht="12.75">
      <c r="A36" s="45" t="s">
        <v>126</v>
      </c>
      <c r="B36" s="54" t="s">
        <v>127</v>
      </c>
      <c r="C36" s="55" t="s">
        <v>128</v>
      </c>
      <c r="D36" s="56" t="s">
        <v>129</v>
      </c>
      <c r="E36" s="57" t="s">
        <v>103</v>
      </c>
      <c r="F36" s="58" t="s">
        <v>130</v>
      </c>
      <c r="G36" s="58" t="s">
        <v>95</v>
      </c>
      <c r="H36" s="58" t="s">
        <v>131</v>
      </c>
      <c r="I36" s="58" t="s">
        <v>132</v>
      </c>
      <c r="J36" s="59" t="s">
        <v>98</v>
      </c>
    </row>
    <row r="37" spans="1:10" ht="12.75">
      <c r="A37" s="60"/>
    </row>
  </sheetData>
  <hyperlinks>
    <hyperlink ref="A27" r:id="rId1" xr:uid="{00000000-0004-0000-0100-000000000000}"/>
    <hyperlink ref="E27" r:id="rId2" xr:uid="{00000000-0004-0000-0100-000001000000}"/>
    <hyperlink ref="F28" r:id="rId3" xr:uid="{00000000-0004-0000-0100-000002000000}"/>
    <hyperlink ref="G28" r:id="rId4" display="http://192.168.254.77/zabbix.php?action=problem.view&amp;hostids%5B0%5D=10630&amp;filter_set=1" xr:uid="{00000000-0004-0000-0100-000003000000}"/>
    <hyperlink ref="H28" r:id="rId5" xr:uid="{00000000-0004-0000-0100-000004000000}"/>
    <hyperlink ref="I28" r:id="rId6" xr:uid="{00000000-0004-0000-0100-000005000000}"/>
    <hyperlink ref="F29" r:id="rId7" xr:uid="{00000000-0004-0000-0100-000006000000}"/>
    <hyperlink ref="G29" r:id="rId8" display="http://192.168.254.77/zabbix.php?action=problem.view&amp;hostids%5B0%5D=10629&amp;filter_set=1" xr:uid="{00000000-0004-0000-0100-000007000000}"/>
    <hyperlink ref="F30" r:id="rId9" xr:uid="{00000000-0004-0000-0100-000008000000}"/>
    <hyperlink ref="G30" r:id="rId10" display="http://192.168.254.77/zabbix.php?action=problem.view&amp;hostids%5B0%5D=10628&amp;filter_set=1" xr:uid="{00000000-0004-0000-0100-000009000000}"/>
    <hyperlink ref="H30" r:id="rId11" xr:uid="{00000000-0004-0000-0100-00000A000000}"/>
    <hyperlink ref="I30" r:id="rId12" xr:uid="{00000000-0004-0000-0100-00000B000000}"/>
    <hyperlink ref="F31" r:id="rId13" xr:uid="{00000000-0004-0000-0100-00000C000000}"/>
    <hyperlink ref="G31" r:id="rId14" display="http://192.168.254.77/zabbix.php?action=problem.view&amp;hostids%5B0%5D=10626&amp;filter_set=1" xr:uid="{00000000-0004-0000-0100-00000D000000}"/>
    <hyperlink ref="F32" r:id="rId15" xr:uid="{00000000-0004-0000-0100-00000E000000}"/>
    <hyperlink ref="G32" r:id="rId16" display="http://192.168.254.77/zabbix.php?action=problem.view&amp;hostids%5B0%5D=10611&amp;filter_set=1" xr:uid="{00000000-0004-0000-0100-00000F000000}"/>
    <hyperlink ref="F33" r:id="rId17" xr:uid="{00000000-0004-0000-0100-000010000000}"/>
    <hyperlink ref="G33" r:id="rId18" xr:uid="{00000000-0004-0000-0100-000011000000}"/>
    <hyperlink ref="H33" r:id="rId19" xr:uid="{00000000-0004-0000-0100-000012000000}"/>
    <hyperlink ref="F34" r:id="rId20" xr:uid="{00000000-0004-0000-0100-000013000000}"/>
    <hyperlink ref="G34" r:id="rId21" xr:uid="{00000000-0004-0000-0100-000014000000}"/>
    <hyperlink ref="F35" r:id="rId22" xr:uid="{00000000-0004-0000-0100-000015000000}"/>
    <hyperlink ref="G35" r:id="rId23" xr:uid="{00000000-0004-0000-0100-000016000000}"/>
    <hyperlink ref="F36" r:id="rId24" xr:uid="{00000000-0004-0000-0100-000017000000}"/>
    <hyperlink ref="G36" r:id="rId25" xr:uid="{00000000-0004-0000-0100-000018000000}"/>
    <hyperlink ref="H36" r:id="rId26" xr:uid="{00000000-0004-0000-0100-000019000000}"/>
    <hyperlink ref="I36" r:id="rId27" xr:uid="{00000000-0004-0000-0100-00001A000000}"/>
  </hyperlinks>
  <pageMargins left="0.7" right="0.7" top="0.75" bottom="0.75" header="0.3" footer="0.3"/>
  <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H44"/>
  <sheetViews>
    <sheetView showGridLines="0" workbookViewId="0">
      <pane ySplit="10" topLeftCell="A11" activePane="bottomLeft" state="frozen"/>
      <selection pane="bottomLeft" activeCell="B12" sqref="B12"/>
    </sheetView>
  </sheetViews>
  <sheetFormatPr baseColWidth="10" defaultColWidth="14.42578125" defaultRowHeight="15.75" customHeight="1"/>
  <cols>
    <col min="1" max="1" width="4.140625" customWidth="1"/>
    <col min="2" max="2" width="30.85546875" customWidth="1"/>
    <col min="3" max="3" width="15.42578125" customWidth="1"/>
    <col min="4" max="4" width="17.42578125" customWidth="1"/>
    <col min="5" max="5" width="15.140625" customWidth="1"/>
    <col min="6" max="6" width="18.28515625" customWidth="1"/>
    <col min="7" max="7" width="15.28515625" customWidth="1"/>
    <col min="8" max="8" width="17.28515625" customWidth="1"/>
  </cols>
  <sheetData>
    <row r="1" spans="1:8" ht="16.5">
      <c r="A1" s="1" t="s">
        <v>0</v>
      </c>
      <c r="B1" s="2"/>
      <c r="C1" s="2"/>
      <c r="D1" s="3"/>
      <c r="E1" s="4" t="str">
        <f>F7</f>
        <v>ACTIVA</v>
      </c>
      <c r="F1" s="5"/>
      <c r="G1" s="6"/>
      <c r="H1" s="3"/>
    </row>
    <row r="2" spans="1:8" ht="16.5">
      <c r="A2" s="7"/>
      <c r="B2" s="8"/>
      <c r="C2" s="8"/>
      <c r="D2" s="3"/>
      <c r="E2" s="9"/>
      <c r="F2" s="5"/>
      <c r="G2" s="8" t="s">
        <v>1</v>
      </c>
      <c r="H2" s="10">
        <f ca="1">TODAY()</f>
        <v>45421</v>
      </c>
    </row>
    <row r="3" spans="1:8" ht="16.5">
      <c r="A3" s="7"/>
      <c r="B3" s="8"/>
      <c r="C3" s="8"/>
      <c r="D3" s="3"/>
      <c r="E3" s="9"/>
      <c r="F3" s="5"/>
      <c r="G3" s="3"/>
      <c r="H3" s="3"/>
    </row>
    <row r="4" spans="1:8" ht="16.5">
      <c r="A4" s="7"/>
      <c r="B4" s="8"/>
      <c r="C4" s="8"/>
      <c r="D4" s="3"/>
      <c r="E4" s="9"/>
      <c r="F4" s="5"/>
      <c r="G4" s="3"/>
      <c r="H4" s="3"/>
    </row>
    <row r="5" spans="1:8" ht="16.5">
      <c r="A5" s="11"/>
      <c r="B5" s="12"/>
      <c r="C5" s="12"/>
      <c r="D5" s="13"/>
      <c r="E5" s="12"/>
      <c r="F5" s="13"/>
      <c r="G5" s="13"/>
      <c r="H5" s="13"/>
    </row>
    <row r="6" spans="1:8" ht="3.75" customHeight="1">
      <c r="A6" s="14"/>
      <c r="B6" s="291" t="s">
        <v>2</v>
      </c>
      <c r="C6" s="292"/>
      <c r="D6" s="292"/>
      <c r="E6" s="15"/>
      <c r="F6" s="16"/>
      <c r="G6" s="17"/>
      <c r="H6" s="17"/>
    </row>
    <row r="7" spans="1:8">
      <c r="A7" s="14"/>
      <c r="B7" s="292"/>
      <c r="C7" s="292"/>
      <c r="D7" s="292"/>
      <c r="E7" s="18" t="s">
        <v>3</v>
      </c>
      <c r="F7" s="19" t="s">
        <v>13</v>
      </c>
      <c r="G7" s="18" t="s">
        <v>4</v>
      </c>
      <c r="H7" s="62"/>
    </row>
    <row r="8" spans="1:8">
      <c r="A8" s="14"/>
      <c r="B8" s="292"/>
      <c r="C8" s="292"/>
      <c r="D8" s="292"/>
      <c r="E8" s="21">
        <f>COUNTIF(H10:H44,"INACTIVA")</f>
        <v>0</v>
      </c>
      <c r="F8" s="22">
        <f ca="1">COUNTIF(H:H,"ACTIVA")</f>
        <v>4</v>
      </c>
      <c r="G8" s="23">
        <f>COUNTBLANK(H10:H44)</f>
        <v>30</v>
      </c>
      <c r="H8" s="62"/>
    </row>
    <row r="9" spans="1:8" ht="3" customHeight="1">
      <c r="A9" s="14"/>
      <c r="B9" s="293"/>
      <c r="C9" s="293"/>
      <c r="D9" s="293"/>
      <c r="E9" s="15"/>
      <c r="F9" s="24"/>
      <c r="G9" s="17"/>
      <c r="H9" s="17"/>
    </row>
    <row r="10" spans="1:8" ht="15">
      <c r="A10" s="63"/>
      <c r="B10" s="25" t="s">
        <v>136</v>
      </c>
      <c r="C10" s="26" t="s">
        <v>5</v>
      </c>
      <c r="D10" s="32"/>
      <c r="E10" s="25" t="s">
        <v>170</v>
      </c>
      <c r="F10" s="26" t="s">
        <v>6</v>
      </c>
      <c r="G10" s="26" t="s">
        <v>171</v>
      </c>
      <c r="H10" s="27" t="s">
        <v>7</v>
      </c>
    </row>
    <row r="11" spans="1:8" ht="15">
      <c r="A11" s="28" t="b">
        <v>1</v>
      </c>
      <c r="B11" s="64" t="s">
        <v>152</v>
      </c>
      <c r="C11" s="65" t="s">
        <v>172</v>
      </c>
      <c r="D11" s="66" t="s">
        <v>173</v>
      </c>
      <c r="E11" s="30"/>
      <c r="F11" s="29" t="s">
        <v>174</v>
      </c>
      <c r="G11" s="29" t="s">
        <v>85</v>
      </c>
      <c r="H11" s="31" t="s">
        <v>13</v>
      </c>
    </row>
    <row r="12" spans="1:8" ht="15">
      <c r="A12" s="28" t="b">
        <v>1</v>
      </c>
      <c r="B12" s="64" t="s">
        <v>175</v>
      </c>
      <c r="C12" s="67" t="s">
        <v>176</v>
      </c>
      <c r="D12" s="66" t="s">
        <v>173</v>
      </c>
      <c r="E12" s="30"/>
      <c r="F12" s="29" t="s">
        <v>174</v>
      </c>
      <c r="G12" s="29" t="s">
        <v>64</v>
      </c>
      <c r="H12" s="31" t="s">
        <v>13</v>
      </c>
    </row>
    <row r="13" spans="1:8" ht="15">
      <c r="A13" s="28" t="b">
        <v>1</v>
      </c>
      <c r="B13" s="64" t="s">
        <v>175</v>
      </c>
      <c r="C13" s="67" t="s">
        <v>177</v>
      </c>
      <c r="D13" s="66" t="s">
        <v>173</v>
      </c>
      <c r="E13" s="30"/>
      <c r="F13" s="29" t="s">
        <v>174</v>
      </c>
      <c r="G13" s="29" t="s">
        <v>178</v>
      </c>
      <c r="H13" s="31" t="s">
        <v>13</v>
      </c>
    </row>
    <row r="14" spans="1:8" ht="15">
      <c r="A14" s="28" t="b">
        <v>1</v>
      </c>
      <c r="B14" s="64" t="s">
        <v>179</v>
      </c>
      <c r="C14" s="67" t="s">
        <v>180</v>
      </c>
      <c r="D14" s="66" t="s">
        <v>173</v>
      </c>
      <c r="E14" s="30"/>
      <c r="F14" s="29" t="s">
        <v>181</v>
      </c>
      <c r="G14" s="29" t="s">
        <v>145</v>
      </c>
      <c r="H14" s="31" t="s">
        <v>13</v>
      </c>
    </row>
    <row r="15" spans="1:8" ht="15">
      <c r="A15" s="28" t="b">
        <v>0</v>
      </c>
      <c r="B15" s="68"/>
      <c r="C15" s="69"/>
      <c r="D15" s="70"/>
      <c r="E15" s="30"/>
      <c r="F15" s="29"/>
      <c r="G15" s="29"/>
      <c r="H15" s="31"/>
    </row>
    <row r="16" spans="1:8" ht="15">
      <c r="A16" s="28" t="b">
        <v>0</v>
      </c>
      <c r="B16" s="68"/>
      <c r="C16" s="65"/>
      <c r="D16" s="70"/>
      <c r="E16" s="30"/>
      <c r="F16" s="29"/>
      <c r="G16" s="29"/>
      <c r="H16" s="31"/>
    </row>
    <row r="17" spans="1:8" ht="15">
      <c r="A17" s="28" t="b">
        <v>0</v>
      </c>
      <c r="B17" s="68"/>
      <c r="C17" s="67"/>
      <c r="D17" s="70"/>
      <c r="E17" s="30"/>
      <c r="F17" s="29"/>
      <c r="G17" s="29"/>
      <c r="H17" s="31"/>
    </row>
    <row r="18" spans="1:8" ht="15">
      <c r="A18" s="28" t="b">
        <v>0</v>
      </c>
      <c r="B18" s="68"/>
      <c r="C18" s="67"/>
      <c r="D18" s="70"/>
      <c r="E18" s="30"/>
      <c r="F18" s="29"/>
      <c r="G18" s="29"/>
      <c r="H18" s="31"/>
    </row>
    <row r="19" spans="1:8" ht="15">
      <c r="A19" s="28" t="b">
        <v>0</v>
      </c>
      <c r="B19" s="68"/>
      <c r="C19" s="67"/>
      <c r="D19" s="70"/>
      <c r="E19" s="30"/>
      <c r="F19" s="29"/>
      <c r="G19" s="29"/>
      <c r="H19" s="31"/>
    </row>
    <row r="20" spans="1:8" ht="15">
      <c r="A20" s="28" t="b">
        <v>0</v>
      </c>
      <c r="B20" s="68"/>
      <c r="C20" s="67"/>
      <c r="D20" s="70"/>
      <c r="E20" s="30"/>
      <c r="F20" s="29"/>
      <c r="G20" s="29"/>
      <c r="H20" s="31"/>
    </row>
    <row r="21" spans="1:8" ht="15">
      <c r="A21" s="28" t="b">
        <v>0</v>
      </c>
      <c r="B21" s="68"/>
      <c r="C21" s="67"/>
      <c r="D21" s="70"/>
      <c r="E21" s="30"/>
      <c r="F21" s="29"/>
      <c r="G21" s="29"/>
      <c r="H21" s="31"/>
    </row>
    <row r="22" spans="1:8" ht="15">
      <c r="A22" s="28" t="b">
        <v>0</v>
      </c>
      <c r="B22" s="68"/>
      <c r="C22" s="67"/>
      <c r="D22" s="70"/>
      <c r="E22" s="30"/>
      <c r="F22" s="29"/>
      <c r="G22" s="29"/>
      <c r="H22" s="31"/>
    </row>
    <row r="23" spans="1:8" ht="15">
      <c r="A23" s="28" t="b">
        <v>0</v>
      </c>
      <c r="B23" s="68"/>
      <c r="C23" s="67"/>
      <c r="D23" s="70"/>
      <c r="E23" s="30"/>
      <c r="F23" s="29"/>
      <c r="G23" s="29"/>
      <c r="H23" s="31"/>
    </row>
    <row r="24" spans="1:8" ht="15">
      <c r="A24" s="28" t="b">
        <v>0</v>
      </c>
      <c r="B24" s="71"/>
      <c r="C24" s="72"/>
      <c r="D24" s="73"/>
      <c r="E24" s="30"/>
      <c r="F24" s="29"/>
      <c r="G24" s="29"/>
      <c r="H24" s="31"/>
    </row>
    <row r="25" spans="1:8" ht="15">
      <c r="A25" s="28" t="b">
        <v>0</v>
      </c>
      <c r="B25" s="74"/>
      <c r="C25" s="75"/>
      <c r="D25" s="76"/>
      <c r="E25" s="30"/>
      <c r="F25" s="29"/>
      <c r="G25" s="29"/>
      <c r="H25" s="31"/>
    </row>
    <row r="26" spans="1:8" ht="15">
      <c r="A26" s="28" t="b">
        <v>0</v>
      </c>
      <c r="B26" s="71"/>
      <c r="C26" s="72"/>
      <c r="D26" s="73"/>
      <c r="E26" s="30"/>
      <c r="F26" s="29"/>
      <c r="G26" s="29"/>
      <c r="H26" s="31"/>
    </row>
    <row r="27" spans="1:8" ht="15">
      <c r="A27" s="28" t="b">
        <v>0</v>
      </c>
      <c r="B27" s="74"/>
      <c r="C27" s="77"/>
      <c r="D27" s="76"/>
      <c r="E27" s="30"/>
      <c r="F27" s="29"/>
      <c r="G27" s="29"/>
      <c r="H27" s="31"/>
    </row>
    <row r="28" spans="1:8" ht="15">
      <c r="A28" s="28" t="b">
        <v>0</v>
      </c>
      <c r="B28" s="74"/>
      <c r="C28" s="77"/>
      <c r="D28" s="76"/>
      <c r="E28" s="30"/>
      <c r="F28" s="29"/>
      <c r="G28" s="29"/>
      <c r="H28" s="31"/>
    </row>
    <row r="29" spans="1:8" ht="15">
      <c r="A29" s="28" t="b">
        <v>0</v>
      </c>
      <c r="B29" s="71"/>
      <c r="C29" s="72"/>
      <c r="D29" s="73"/>
      <c r="E29" s="30"/>
      <c r="F29" s="29"/>
      <c r="G29" s="29"/>
      <c r="H29" s="31"/>
    </row>
    <row r="30" spans="1:8" ht="15">
      <c r="A30" s="28" t="b">
        <v>0</v>
      </c>
      <c r="B30" s="74"/>
      <c r="C30" s="75"/>
      <c r="D30" s="76"/>
      <c r="E30" s="30"/>
      <c r="F30" s="29"/>
      <c r="G30" s="29"/>
      <c r="H30" s="31"/>
    </row>
    <row r="31" spans="1:8" ht="15">
      <c r="A31" s="28" t="b">
        <v>0</v>
      </c>
      <c r="B31" s="74"/>
      <c r="C31" s="75"/>
      <c r="D31" s="76"/>
      <c r="E31" s="30"/>
      <c r="F31" s="29"/>
      <c r="G31" s="29"/>
      <c r="H31" s="31"/>
    </row>
    <row r="32" spans="1:8" ht="15">
      <c r="A32" s="28" t="b">
        <v>0</v>
      </c>
      <c r="B32" s="71"/>
      <c r="C32" s="72"/>
      <c r="D32" s="73"/>
      <c r="E32" s="30"/>
      <c r="F32" s="29"/>
      <c r="G32" s="29"/>
      <c r="H32" s="31"/>
    </row>
    <row r="33" spans="1:8" ht="15">
      <c r="A33" s="28" t="b">
        <v>0</v>
      </c>
      <c r="B33" s="74"/>
      <c r="C33" s="75"/>
      <c r="D33" s="76"/>
      <c r="E33" s="30"/>
      <c r="F33" s="29"/>
      <c r="G33" s="29"/>
      <c r="H33" s="31"/>
    </row>
    <row r="34" spans="1:8" ht="15">
      <c r="A34" s="28" t="b">
        <v>0</v>
      </c>
      <c r="B34" s="74"/>
      <c r="C34" s="75"/>
      <c r="D34" s="76"/>
      <c r="E34" s="30"/>
      <c r="F34" s="29"/>
      <c r="G34" s="29"/>
      <c r="H34" s="31"/>
    </row>
    <row r="35" spans="1:8" ht="15">
      <c r="A35" s="28" t="b">
        <v>0</v>
      </c>
      <c r="B35" s="71"/>
      <c r="C35" s="72"/>
      <c r="D35" s="73"/>
      <c r="E35" s="30"/>
      <c r="F35" s="29"/>
      <c r="G35" s="29"/>
      <c r="H35" s="31"/>
    </row>
    <row r="36" spans="1:8" ht="15">
      <c r="A36" s="28" t="b">
        <v>0</v>
      </c>
      <c r="B36" s="74"/>
      <c r="C36" s="75"/>
      <c r="D36" s="76"/>
      <c r="E36" s="30"/>
      <c r="F36" s="29"/>
      <c r="G36" s="29"/>
      <c r="H36" s="31"/>
    </row>
    <row r="37" spans="1:8" ht="15">
      <c r="A37" s="28" t="b">
        <v>0</v>
      </c>
      <c r="B37" s="74"/>
      <c r="C37" s="75"/>
      <c r="D37" s="76"/>
      <c r="E37" s="30"/>
      <c r="F37" s="29"/>
      <c r="G37" s="29"/>
      <c r="H37" s="31"/>
    </row>
    <row r="38" spans="1:8" ht="15">
      <c r="A38" s="28" t="b">
        <v>0</v>
      </c>
      <c r="B38" s="74"/>
      <c r="C38" s="75"/>
      <c r="D38" s="76"/>
      <c r="E38" s="30"/>
      <c r="F38" s="29"/>
      <c r="G38" s="29"/>
      <c r="H38" s="31"/>
    </row>
    <row r="39" spans="1:8" ht="15">
      <c r="A39" s="28" t="b">
        <v>0</v>
      </c>
      <c r="B39" s="71"/>
      <c r="C39" s="72"/>
      <c r="D39" s="73"/>
      <c r="E39" s="30"/>
      <c r="F39" s="29"/>
      <c r="G39" s="29"/>
      <c r="H39" s="31"/>
    </row>
    <row r="40" spans="1:8" ht="15">
      <c r="A40" s="28" t="b">
        <v>0</v>
      </c>
      <c r="B40" s="71"/>
      <c r="C40" s="72"/>
      <c r="D40" s="73"/>
      <c r="E40" s="30"/>
      <c r="F40" s="29"/>
      <c r="G40" s="29"/>
      <c r="H40" s="31"/>
    </row>
    <row r="41" spans="1:8" ht="15">
      <c r="A41" s="28" t="b">
        <v>0</v>
      </c>
      <c r="B41" s="74"/>
      <c r="C41" s="75"/>
      <c r="D41" s="78"/>
      <c r="E41" s="30"/>
      <c r="F41" s="29"/>
      <c r="G41" s="29"/>
      <c r="H41" s="31"/>
    </row>
    <row r="42" spans="1:8" ht="15">
      <c r="A42" s="28" t="b">
        <v>0</v>
      </c>
      <c r="B42" s="74"/>
      <c r="C42" s="75"/>
      <c r="D42" s="76"/>
      <c r="E42" s="30"/>
      <c r="F42" s="29"/>
      <c r="G42" s="29"/>
      <c r="H42" s="31"/>
    </row>
    <row r="43" spans="1:8" ht="15">
      <c r="A43" s="28" t="b">
        <v>0</v>
      </c>
      <c r="B43" s="71"/>
      <c r="C43" s="72"/>
      <c r="D43" s="73"/>
      <c r="E43" s="30"/>
      <c r="F43" s="29"/>
      <c r="G43" s="29"/>
      <c r="H43" s="31"/>
    </row>
    <row r="44" spans="1:8" ht="15">
      <c r="A44" s="28" t="b">
        <v>0</v>
      </c>
      <c r="B44" s="74"/>
      <c r="C44" s="75"/>
      <c r="D44" s="76"/>
      <c r="E44" s="30"/>
      <c r="F44" s="29"/>
      <c r="G44" s="29"/>
      <c r="H44" s="31"/>
    </row>
  </sheetData>
  <autoFilter ref="A10:H31" xr:uid="{00000000-0009-0000-0000-000004000000}">
    <sortState xmlns:xlrd2="http://schemas.microsoft.com/office/spreadsheetml/2017/richdata2" ref="A10:H31">
      <sortCondition ref="C10:C31"/>
      <sortCondition descending="1" ref="A10:A31"/>
    </sortState>
  </autoFilter>
  <customSheetViews>
    <customSheetView guid="{01EE54DC-C1D8-4E95-BF3D-91D91378377D}" filter="1" showAutoFilter="1">
      <pageMargins left="0.7" right="0.7" top="0.75" bottom="0.75" header="0.3" footer="0.3"/>
      <autoFilter ref="B10:H44" xr:uid="{6CC33946-9DA3-42D2-AF20-D67A0512D0AD}"/>
    </customSheetView>
    <customSheetView guid="{0935AE66-FC35-475E-A828-D676D857E162}" filter="1" showAutoFilter="1">
      <pageMargins left="0.7" right="0.7" top="0.75" bottom="0.75" header="0.3" footer="0.3"/>
      <autoFilter ref="B10:H44" xr:uid="{289C34B9-A752-43E1-845F-9FA310E8D6C1}"/>
    </customSheetView>
    <customSheetView guid="{A9863DDC-3170-49EB-B799-D7D2EE136EC4}" filter="1" showAutoFilter="1">
      <pageMargins left="0.7" right="0.7" top="0.75" bottom="0.75" header="0.3" footer="0.3"/>
      <autoFilter ref="B10:H44" xr:uid="{A13ACDE4-7B09-47C5-88E2-4B3CF066DC49}"/>
    </customSheetView>
    <customSheetView guid="{7030BC95-F9CA-4503-989C-1240E9BEBDF0}" filter="1" showAutoFilter="1">
      <pageMargins left="0.7" right="0.7" top="0.75" bottom="0.75" header="0.3" footer="0.3"/>
      <autoFilter ref="B10:H44" xr:uid="{227487A0-83E9-4CF8-85DF-BA8653FB74C1}"/>
    </customSheetView>
    <customSheetView guid="{05D5D0D2-F92B-4169-B75A-C3A367671F84}" filter="1" showAutoFilter="1">
      <pageMargins left="0.7" right="0.7" top="0.75" bottom="0.75" header="0.3" footer="0.3"/>
      <autoFilter ref="B10:H44" xr:uid="{691A01DB-30E5-47A3-BA01-0CC420574453}"/>
    </customSheetView>
    <customSheetView guid="{080DC21B-165F-4FA8-B1C2-9A6A0F02E1F0}" filter="1" showAutoFilter="1">
      <pageMargins left="0.7" right="0.7" top="0.75" bottom="0.75" header="0.3" footer="0.3"/>
      <autoFilter ref="B10:H44" xr:uid="{04A4BEC5-E3CA-4CAF-AE74-6C3DA21219D7}"/>
    </customSheetView>
    <customSheetView guid="{B40A9C5E-C618-493B-BCFA-E150D515D08B}" filter="1" showAutoFilter="1">
      <pageMargins left="0.7" right="0.7" top="0.75" bottom="0.75" header="0.3" footer="0.3"/>
      <autoFilter ref="B10:H44" xr:uid="{20D47253-D0F5-4E68-8244-B4552E2B1EB3}"/>
    </customSheetView>
    <customSheetView guid="{63E967C7-6D99-4232-B772-E5DE5097E9DF}" filter="1" showAutoFilter="1">
      <pageMargins left="0.7" right="0.7" top="0.75" bottom="0.75" header="0.3" footer="0.3"/>
      <autoFilter ref="B10:H44" xr:uid="{61364A1C-E5EF-4BD0-991F-9CFB54CB9462}"/>
    </customSheetView>
  </customSheetViews>
  <mergeCells count="1">
    <mergeCell ref="B6:D9"/>
  </mergeCells>
  <conditionalFormatting sqref="B1:B9">
    <cfRule type="expression" dxfId="2" priority="1">
      <formula>($A:A=TRUE)</formula>
    </cfRule>
  </conditionalFormatting>
  <dataValidations count="1">
    <dataValidation type="list" allowBlank="1" showErrorMessage="1" sqref="H11:H44" xr:uid="{00000000-0002-0000-0400-000000000000}">
      <formula1>"ACTIVA,INACTIVA"</formula1>
    </dataValidation>
  </dataValidations>
  <printOptions horizontalCentered="1" gridLines="1"/>
  <pageMargins left="0.7" right="0.7" top="0.75" bottom="0.75" header="0" footer="0"/>
  <pageSetup fitToHeight="0" pageOrder="overThenDown" orientation="landscape" cellComments="atEnd"/>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D78"/>
  <sheetViews>
    <sheetView showGridLines="0" workbookViewId="0">
      <pane ySplit="10" topLeftCell="A11" activePane="bottomLeft" state="frozen"/>
      <selection pane="bottomLeft" activeCell="B12" sqref="B12"/>
    </sheetView>
  </sheetViews>
  <sheetFormatPr baseColWidth="10" defaultColWidth="14.42578125" defaultRowHeight="15.75" customHeight="1"/>
  <cols>
    <col min="1" max="1" width="30.85546875" customWidth="1"/>
    <col min="2" max="2" width="26.28515625" customWidth="1"/>
    <col min="3" max="3" width="17.42578125" customWidth="1"/>
    <col min="4" max="4" width="20.85546875" customWidth="1"/>
  </cols>
  <sheetData>
    <row r="1" spans="1:4" ht="16.5">
      <c r="A1" s="2"/>
      <c r="B1" s="2"/>
      <c r="C1" s="3"/>
      <c r="D1" s="3"/>
    </row>
    <row r="2" spans="1:4" ht="16.5">
      <c r="A2" s="8"/>
      <c r="B2" s="8"/>
      <c r="C2" s="3"/>
      <c r="D2" s="10">
        <f ca="1">TODAY()</f>
        <v>45421</v>
      </c>
    </row>
    <row r="3" spans="1:4" ht="16.5">
      <c r="A3" s="8"/>
      <c r="B3" s="8"/>
      <c r="C3" s="3"/>
      <c r="D3" s="3"/>
    </row>
    <row r="4" spans="1:4" ht="16.5">
      <c r="A4" s="8"/>
      <c r="B4" s="8"/>
      <c r="C4" s="3"/>
      <c r="D4" s="3"/>
    </row>
    <row r="5" spans="1:4" ht="16.5">
      <c r="A5" s="12"/>
      <c r="B5" s="12"/>
      <c r="C5" s="13"/>
      <c r="D5" s="13"/>
    </row>
    <row r="6" spans="1:4" ht="3.75" customHeight="1">
      <c r="C6" s="15"/>
      <c r="D6" s="17"/>
    </row>
    <row r="7" spans="1:4">
      <c r="A7" s="18" t="s">
        <v>3</v>
      </c>
      <c r="B7" s="79"/>
      <c r="C7" s="15"/>
      <c r="D7" s="80"/>
    </row>
    <row r="8" spans="1:4">
      <c r="A8" s="81">
        <f>COUNTIF(D10:D78,"INACTIVA")</f>
        <v>47</v>
      </c>
      <c r="B8" s="82"/>
      <c r="C8" s="15"/>
      <c r="D8" s="80"/>
    </row>
    <row r="9" spans="1:4" ht="3" customHeight="1">
      <c r="A9" s="83"/>
      <c r="B9" s="83"/>
      <c r="C9" s="83"/>
      <c r="D9" s="17"/>
    </row>
    <row r="10" spans="1:4" ht="15">
      <c r="A10" s="84" t="s">
        <v>136</v>
      </c>
      <c r="B10" s="85" t="s">
        <v>182</v>
      </c>
      <c r="C10" s="86" t="s">
        <v>183</v>
      </c>
      <c r="D10" s="27" t="s">
        <v>7</v>
      </c>
    </row>
    <row r="11" spans="1:4" ht="15">
      <c r="A11" s="87" t="s">
        <v>184</v>
      </c>
      <c r="B11" s="88" t="s">
        <v>185</v>
      </c>
      <c r="C11" s="89"/>
      <c r="D11" s="31" t="s">
        <v>3</v>
      </c>
    </row>
    <row r="12" spans="1:4" ht="15">
      <c r="A12" s="87" t="s">
        <v>184</v>
      </c>
      <c r="B12" s="90" t="s">
        <v>186</v>
      </c>
      <c r="C12" s="89"/>
      <c r="D12" s="31" t="s">
        <v>3</v>
      </c>
    </row>
    <row r="13" spans="1:4" ht="15">
      <c r="A13" s="87" t="s">
        <v>184</v>
      </c>
      <c r="B13" s="90" t="s">
        <v>187</v>
      </c>
      <c r="C13" s="89"/>
      <c r="D13" s="31" t="s">
        <v>3</v>
      </c>
    </row>
    <row r="14" spans="1:4" ht="15">
      <c r="A14" s="87" t="s">
        <v>184</v>
      </c>
      <c r="B14" s="90" t="s">
        <v>142</v>
      </c>
      <c r="C14" s="91"/>
      <c r="D14" s="31" t="s">
        <v>3</v>
      </c>
    </row>
    <row r="15" spans="1:4" ht="15">
      <c r="A15" s="87" t="s">
        <v>184</v>
      </c>
      <c r="B15" s="90" t="s">
        <v>188</v>
      </c>
      <c r="C15" s="89"/>
      <c r="D15" s="31" t="s">
        <v>3</v>
      </c>
    </row>
    <row r="16" spans="1:4" ht="15">
      <c r="A16" s="87" t="s">
        <v>184</v>
      </c>
      <c r="B16" s="90" t="s">
        <v>189</v>
      </c>
      <c r="C16" s="92"/>
      <c r="D16" s="31" t="s">
        <v>3</v>
      </c>
    </row>
    <row r="17" spans="1:4" ht="15">
      <c r="A17" s="87" t="s">
        <v>184</v>
      </c>
      <c r="B17" s="90" t="s">
        <v>190</v>
      </c>
      <c r="C17" s="92"/>
      <c r="D17" s="31" t="s">
        <v>3</v>
      </c>
    </row>
    <row r="18" spans="1:4" ht="15">
      <c r="A18" s="87" t="s">
        <v>184</v>
      </c>
      <c r="B18" s="93" t="s">
        <v>191</v>
      </c>
      <c r="C18" s="92"/>
      <c r="D18" s="31" t="s">
        <v>3</v>
      </c>
    </row>
    <row r="19" spans="1:4" ht="15">
      <c r="A19" s="87" t="s">
        <v>184</v>
      </c>
      <c r="B19" s="94" t="s">
        <v>192</v>
      </c>
      <c r="C19" s="92"/>
      <c r="D19" s="31" t="s">
        <v>3</v>
      </c>
    </row>
    <row r="20" spans="1:4" ht="15">
      <c r="A20" s="87" t="s">
        <v>184</v>
      </c>
      <c r="B20" s="88" t="s">
        <v>193</v>
      </c>
      <c r="C20" s="92"/>
      <c r="D20" s="31" t="s">
        <v>3</v>
      </c>
    </row>
    <row r="21" spans="1:4" ht="15">
      <c r="A21" s="87" t="s">
        <v>85</v>
      </c>
      <c r="B21" s="92" t="s">
        <v>194</v>
      </c>
      <c r="C21" s="92"/>
      <c r="D21" s="31" t="s">
        <v>3</v>
      </c>
    </row>
    <row r="22" spans="1:4" ht="15">
      <c r="A22" s="87" t="s">
        <v>85</v>
      </c>
      <c r="B22" s="92" t="s">
        <v>195</v>
      </c>
      <c r="C22" s="92"/>
      <c r="D22" s="31" t="s">
        <v>3</v>
      </c>
    </row>
    <row r="23" spans="1:4" ht="15">
      <c r="A23" s="87" t="s">
        <v>196</v>
      </c>
      <c r="B23" s="92" t="s">
        <v>194</v>
      </c>
      <c r="C23" s="92"/>
      <c r="D23" s="31" t="s">
        <v>3</v>
      </c>
    </row>
    <row r="24" spans="1:4" ht="15">
      <c r="A24" s="87" t="s">
        <v>196</v>
      </c>
      <c r="B24" s="92" t="s">
        <v>195</v>
      </c>
      <c r="C24" s="92"/>
      <c r="D24" s="31" t="s">
        <v>3</v>
      </c>
    </row>
    <row r="25" spans="1:4" ht="15">
      <c r="A25" s="95" t="s">
        <v>143</v>
      </c>
      <c r="B25" s="90" t="s">
        <v>194</v>
      </c>
      <c r="C25" s="92"/>
      <c r="D25" s="31" t="s">
        <v>3</v>
      </c>
    </row>
    <row r="26" spans="1:4" ht="15">
      <c r="A26" s="95" t="s">
        <v>143</v>
      </c>
      <c r="B26" s="90" t="s">
        <v>142</v>
      </c>
      <c r="C26" s="92"/>
      <c r="D26" s="31" t="s">
        <v>3</v>
      </c>
    </row>
    <row r="27" spans="1:4" ht="15">
      <c r="A27" s="95" t="s">
        <v>197</v>
      </c>
      <c r="B27" s="90" t="s">
        <v>142</v>
      </c>
      <c r="C27" s="92"/>
      <c r="D27" s="31" t="s">
        <v>3</v>
      </c>
    </row>
    <row r="28" spans="1:4" ht="15">
      <c r="A28" s="95" t="s">
        <v>137</v>
      </c>
      <c r="B28" s="90" t="s">
        <v>194</v>
      </c>
      <c r="C28" s="92"/>
      <c r="D28" s="31" t="s">
        <v>3</v>
      </c>
    </row>
    <row r="29" spans="1:4" ht="15">
      <c r="A29" s="95" t="s">
        <v>137</v>
      </c>
      <c r="B29" s="90" t="s">
        <v>142</v>
      </c>
      <c r="C29" s="91"/>
      <c r="D29" s="31" t="s">
        <v>3</v>
      </c>
    </row>
    <row r="30" spans="1:4" ht="15">
      <c r="A30" s="95" t="s">
        <v>153</v>
      </c>
      <c r="B30" s="96" t="s">
        <v>142</v>
      </c>
      <c r="C30" s="97"/>
      <c r="D30" s="31" t="s">
        <v>3</v>
      </c>
    </row>
    <row r="31" spans="1:4" ht="15">
      <c r="A31" s="98" t="s">
        <v>145</v>
      </c>
      <c r="B31" s="90" t="s">
        <v>194</v>
      </c>
      <c r="C31" s="97"/>
      <c r="D31" s="31" t="s">
        <v>3</v>
      </c>
    </row>
    <row r="32" spans="1:4" ht="15">
      <c r="A32" s="98" t="s">
        <v>169</v>
      </c>
      <c r="B32" s="90" t="s">
        <v>142</v>
      </c>
      <c r="C32" s="97"/>
      <c r="D32" s="31" t="s">
        <v>3</v>
      </c>
    </row>
    <row r="33" spans="1:4" ht="15">
      <c r="A33" s="98" t="s">
        <v>169</v>
      </c>
      <c r="B33" s="90" t="s">
        <v>194</v>
      </c>
      <c r="C33" s="97"/>
      <c r="D33" s="31" t="s">
        <v>3</v>
      </c>
    </row>
    <row r="34" spans="1:4" ht="15">
      <c r="A34" s="98" t="s">
        <v>169</v>
      </c>
      <c r="B34" s="99" t="s">
        <v>198</v>
      </c>
      <c r="C34" s="97"/>
      <c r="D34" s="31" t="s">
        <v>3</v>
      </c>
    </row>
    <row r="35" spans="1:4" ht="15">
      <c r="A35" s="98" t="s">
        <v>169</v>
      </c>
      <c r="B35" s="99" t="s">
        <v>199</v>
      </c>
      <c r="C35" s="97"/>
      <c r="D35" s="31" t="s">
        <v>3</v>
      </c>
    </row>
    <row r="36" spans="1:4" ht="15">
      <c r="A36" s="98" t="s">
        <v>200</v>
      </c>
      <c r="B36" s="90" t="s">
        <v>194</v>
      </c>
      <c r="C36" s="97"/>
      <c r="D36" s="31" t="s">
        <v>3</v>
      </c>
    </row>
    <row r="37" spans="1:4" ht="15">
      <c r="A37" s="98" t="s">
        <v>201</v>
      </c>
      <c r="B37" s="99" t="s">
        <v>142</v>
      </c>
      <c r="C37" s="97"/>
      <c r="D37" s="31" t="s">
        <v>3</v>
      </c>
    </row>
    <row r="38" spans="1:4" ht="15">
      <c r="A38" s="98" t="s">
        <v>69</v>
      </c>
      <c r="B38" s="90" t="s">
        <v>194</v>
      </c>
      <c r="C38" s="97"/>
      <c r="D38" s="31" t="s">
        <v>3</v>
      </c>
    </row>
    <row r="39" spans="1:4" ht="15">
      <c r="A39" s="98" t="s">
        <v>69</v>
      </c>
      <c r="B39" s="99" t="s">
        <v>142</v>
      </c>
      <c r="C39" s="97"/>
      <c r="D39" s="31" t="s">
        <v>3</v>
      </c>
    </row>
    <row r="40" spans="1:4" ht="15">
      <c r="A40" s="98" t="s">
        <v>202</v>
      </c>
      <c r="B40" s="90" t="s">
        <v>194</v>
      </c>
      <c r="C40" s="97"/>
      <c r="D40" s="31" t="s">
        <v>3</v>
      </c>
    </row>
    <row r="41" spans="1:4" ht="15">
      <c r="A41" s="98" t="s">
        <v>202</v>
      </c>
      <c r="B41" s="90" t="s">
        <v>198</v>
      </c>
      <c r="C41" s="97"/>
      <c r="D41" s="31" t="s">
        <v>3</v>
      </c>
    </row>
    <row r="42" spans="1:4" ht="15">
      <c r="A42" s="98" t="s">
        <v>147</v>
      </c>
      <c r="B42" s="99" t="s">
        <v>142</v>
      </c>
      <c r="C42" s="97"/>
      <c r="D42" s="31" t="s">
        <v>3</v>
      </c>
    </row>
    <row r="43" spans="1:4" ht="15">
      <c r="A43" s="98" t="s">
        <v>147</v>
      </c>
      <c r="B43" s="100" t="s">
        <v>194</v>
      </c>
      <c r="C43" s="97"/>
      <c r="D43" s="31" t="s">
        <v>3</v>
      </c>
    </row>
    <row r="44" spans="1:4" ht="15">
      <c r="A44" s="98" t="s">
        <v>203</v>
      </c>
      <c r="B44" s="99" t="s">
        <v>142</v>
      </c>
      <c r="C44" s="97"/>
      <c r="D44" s="31" t="s">
        <v>3</v>
      </c>
    </row>
    <row r="45" spans="1:4" ht="15">
      <c r="A45" s="98" t="s">
        <v>203</v>
      </c>
      <c r="B45" s="100" t="s">
        <v>194</v>
      </c>
      <c r="C45" s="97"/>
      <c r="D45" s="31" t="s">
        <v>3</v>
      </c>
    </row>
    <row r="46" spans="1:4" ht="15">
      <c r="A46" s="87" t="s">
        <v>154</v>
      </c>
      <c r="B46" s="88" t="s">
        <v>190</v>
      </c>
      <c r="C46" s="89"/>
      <c r="D46" s="31" t="s">
        <v>3</v>
      </c>
    </row>
    <row r="47" spans="1:4" ht="15">
      <c r="A47" s="87" t="s">
        <v>154</v>
      </c>
      <c r="B47" s="88" t="s">
        <v>204</v>
      </c>
      <c r="C47" s="89"/>
      <c r="D47" s="31" t="s">
        <v>3</v>
      </c>
    </row>
    <row r="48" spans="1:4" ht="15">
      <c r="A48" s="87" t="s">
        <v>154</v>
      </c>
      <c r="B48" s="90" t="s">
        <v>205</v>
      </c>
      <c r="C48" s="92"/>
      <c r="D48" s="31" t="s">
        <v>3</v>
      </c>
    </row>
    <row r="49" spans="1:4" ht="15">
      <c r="A49" s="87" t="s">
        <v>154</v>
      </c>
      <c r="B49" s="90" t="s">
        <v>194</v>
      </c>
      <c r="C49" s="92"/>
      <c r="D49" s="31" t="s">
        <v>3</v>
      </c>
    </row>
    <row r="50" spans="1:4" ht="15">
      <c r="A50" s="87" t="s">
        <v>154</v>
      </c>
      <c r="B50" s="101" t="s">
        <v>206</v>
      </c>
      <c r="C50" s="94"/>
      <c r="D50" s="31" t="s">
        <v>3</v>
      </c>
    </row>
    <row r="51" spans="1:4" ht="15">
      <c r="A51" s="87" t="s">
        <v>154</v>
      </c>
      <c r="B51" s="90" t="s">
        <v>207</v>
      </c>
      <c r="C51" s="94"/>
      <c r="D51" s="31" t="s">
        <v>3</v>
      </c>
    </row>
    <row r="52" spans="1:4" ht="15">
      <c r="A52" s="87" t="s">
        <v>208</v>
      </c>
      <c r="B52" s="99" t="s">
        <v>142</v>
      </c>
      <c r="C52" s="94"/>
      <c r="D52" s="31" t="s">
        <v>3</v>
      </c>
    </row>
    <row r="53" spans="1:4" ht="15">
      <c r="A53" s="87" t="s">
        <v>209</v>
      </c>
      <c r="B53" s="99" t="s">
        <v>142</v>
      </c>
      <c r="C53" s="94"/>
      <c r="D53" s="31" t="s">
        <v>3</v>
      </c>
    </row>
    <row r="54" spans="1:4" ht="15">
      <c r="A54" s="87" t="s">
        <v>196</v>
      </c>
      <c r="B54" s="99" t="s">
        <v>142</v>
      </c>
      <c r="C54" s="94"/>
      <c r="D54" s="31" t="s">
        <v>3</v>
      </c>
    </row>
    <row r="55" spans="1:4" ht="15">
      <c r="A55" s="87" t="s">
        <v>210</v>
      </c>
      <c r="B55" s="99" t="s">
        <v>142</v>
      </c>
      <c r="C55" s="94"/>
      <c r="D55" s="31" t="s">
        <v>3</v>
      </c>
    </row>
    <row r="56" spans="1:4" ht="15">
      <c r="A56" s="87" t="s">
        <v>211</v>
      </c>
      <c r="B56" s="99" t="s">
        <v>142</v>
      </c>
      <c r="C56" s="94"/>
      <c r="D56" s="31" t="s">
        <v>3</v>
      </c>
    </row>
    <row r="57" spans="1:4" ht="15">
      <c r="A57" s="87" t="s">
        <v>212</v>
      </c>
      <c r="B57" s="99" t="s">
        <v>142</v>
      </c>
      <c r="C57" s="94"/>
      <c r="D57" s="31" t="s">
        <v>3</v>
      </c>
    </row>
    <row r="58" spans="1:4" ht="15">
      <c r="A58" s="87"/>
      <c r="B58" s="93"/>
      <c r="C58" s="94"/>
      <c r="D58" s="31"/>
    </row>
    <row r="59" spans="1:4" ht="15">
      <c r="A59" s="87"/>
      <c r="B59" s="93"/>
      <c r="C59" s="94"/>
      <c r="D59" s="31"/>
    </row>
    <row r="60" spans="1:4" ht="15">
      <c r="A60" s="87"/>
      <c r="B60" s="93"/>
      <c r="C60" s="94"/>
      <c r="D60" s="31"/>
    </row>
    <row r="61" spans="1:4" ht="15">
      <c r="A61" s="87"/>
      <c r="B61" s="93"/>
      <c r="C61" s="94"/>
      <c r="D61" s="31"/>
    </row>
    <row r="62" spans="1:4" ht="15">
      <c r="A62" s="87"/>
      <c r="B62" s="93"/>
      <c r="C62" s="94"/>
      <c r="D62" s="31"/>
    </row>
    <row r="63" spans="1:4" ht="15">
      <c r="A63" s="87"/>
      <c r="B63" s="93"/>
      <c r="C63" s="94"/>
      <c r="D63" s="31"/>
    </row>
    <row r="64" spans="1:4" ht="15">
      <c r="A64" s="87"/>
      <c r="B64" s="93"/>
      <c r="C64" s="94"/>
      <c r="D64" s="31"/>
    </row>
    <row r="65" spans="1:4" ht="15">
      <c r="A65" s="87"/>
      <c r="B65" s="93"/>
      <c r="C65" s="94"/>
      <c r="D65" s="31"/>
    </row>
    <row r="66" spans="1:4" ht="15">
      <c r="A66" s="87"/>
      <c r="B66" s="93"/>
      <c r="C66" s="94"/>
      <c r="D66" s="31"/>
    </row>
    <row r="67" spans="1:4" ht="15">
      <c r="A67" s="87"/>
      <c r="B67" s="93"/>
      <c r="C67" s="94"/>
      <c r="D67" s="31"/>
    </row>
    <row r="68" spans="1:4" ht="15">
      <c r="A68" s="87"/>
      <c r="B68" s="93"/>
      <c r="C68" s="94"/>
      <c r="D68" s="31"/>
    </row>
    <row r="69" spans="1:4" ht="15">
      <c r="A69" s="87"/>
      <c r="B69" s="93"/>
      <c r="C69" s="94"/>
      <c r="D69" s="31"/>
    </row>
    <row r="70" spans="1:4" ht="15">
      <c r="A70" s="87"/>
      <c r="B70" s="93"/>
      <c r="C70" s="94"/>
      <c r="D70" s="31"/>
    </row>
    <row r="71" spans="1:4" ht="15">
      <c r="A71" s="87"/>
      <c r="B71" s="102"/>
      <c r="C71" s="94"/>
      <c r="D71" s="31"/>
    </row>
    <row r="72" spans="1:4" ht="15">
      <c r="A72" s="87"/>
      <c r="B72" s="93"/>
      <c r="C72" s="94"/>
      <c r="D72" s="31"/>
    </row>
    <row r="73" spans="1:4" ht="15">
      <c r="A73" s="103"/>
      <c r="B73" s="104"/>
      <c r="C73" s="105"/>
      <c r="D73" s="33"/>
    </row>
    <row r="74" spans="1:4" ht="15">
      <c r="A74" s="103"/>
      <c r="B74" s="104"/>
      <c r="C74" s="105"/>
      <c r="D74" s="33"/>
    </row>
    <row r="75" spans="1:4" ht="15">
      <c r="A75" s="103"/>
      <c r="B75" s="104"/>
      <c r="C75" s="105"/>
      <c r="D75" s="33"/>
    </row>
    <row r="76" spans="1:4" ht="15">
      <c r="A76" s="103"/>
      <c r="B76" s="104"/>
      <c r="C76" s="105"/>
      <c r="D76" s="33"/>
    </row>
    <row r="77" spans="1:4" ht="15">
      <c r="A77" s="103"/>
      <c r="B77" s="104"/>
      <c r="C77" s="105"/>
      <c r="D77" s="33"/>
    </row>
    <row r="78" spans="1:4" ht="15">
      <c r="A78" s="103"/>
      <c r="B78" s="104"/>
      <c r="C78" s="105"/>
      <c r="D78" s="33"/>
    </row>
  </sheetData>
  <customSheetViews>
    <customSheetView guid="{63E967C7-6D99-4232-B772-E5DE5097E9DF}" filter="1" showAutoFilter="1">
      <pageMargins left="0.7" right="0.7" top="0.75" bottom="0.75" header="0.3" footer="0.3"/>
      <autoFilter ref="A10:D57" xr:uid="{0ACFEDA0-9958-49BD-94DA-8D0657C0D093}"/>
    </customSheetView>
    <customSheetView guid="{01EE54DC-C1D8-4E95-BF3D-91D91378377D}" filter="1" showAutoFilter="1">
      <pageMargins left="0.7" right="0.7" top="0.75" bottom="0.75" header="0.3" footer="0.3"/>
      <autoFilter ref="A10:D57" xr:uid="{CBB65018-A3F0-49CA-91B8-14BDB029C88A}"/>
    </customSheetView>
    <customSheetView guid="{A9863DDC-3170-49EB-B799-D7D2EE136EC4}" filter="1" showAutoFilter="1">
      <pageMargins left="0.7" right="0.7" top="0.75" bottom="0.75" header="0.3" footer="0.3"/>
      <autoFilter ref="A10:D57" xr:uid="{083EFBB6-3ACC-4217-913C-9243A13A9C17}"/>
    </customSheetView>
    <customSheetView guid="{080DC21B-165F-4FA8-B1C2-9A6A0F02E1F0}" filter="1" showAutoFilter="1">
      <pageMargins left="0.7" right="0.7" top="0.75" bottom="0.75" header="0.3" footer="0.3"/>
      <autoFilter ref="A10:D57" xr:uid="{1F243C78-870F-4EE3-8326-DBC9837AD4B2}"/>
    </customSheetView>
    <customSheetView guid="{B40A9C5E-C618-493B-BCFA-E150D515D08B}" filter="1" showAutoFilter="1">
      <pageMargins left="0.7" right="0.7" top="0.75" bottom="0.75" header="0.3" footer="0.3"/>
      <autoFilter ref="A10:D57" xr:uid="{1F6A44A9-EF04-4B1B-B903-F5E9A370B485}"/>
    </customSheetView>
    <customSheetView guid="{05D5D0D2-F92B-4169-B75A-C3A367671F84}" filter="1" showAutoFilter="1">
      <pageMargins left="0.7" right="0.7" top="0.75" bottom="0.75" header="0.3" footer="0.3"/>
      <autoFilter ref="A10:D57" xr:uid="{B2CD08A1-03B6-4C2C-B9A9-8E07A6C41BEF}"/>
    </customSheetView>
    <customSheetView guid="{7030BC95-F9CA-4503-989C-1240E9BEBDF0}" filter="1" showAutoFilter="1">
      <pageMargins left="0.7" right="0.7" top="0.75" bottom="0.75" header="0.3" footer="0.3"/>
      <autoFilter ref="A10:D57" xr:uid="{6C970388-2B9C-47F9-B93E-6D2F57FEFC9D}"/>
    </customSheetView>
    <customSheetView guid="{0935AE66-FC35-475E-A828-D676D857E162}" filter="1" showAutoFilter="1">
      <pageMargins left="0.7" right="0.7" top="0.75" bottom="0.75" header="0.3" footer="0.3"/>
      <autoFilter ref="A10:D57" xr:uid="{D32DA8A3-C866-4286-8643-5F06C8B43EF2}"/>
    </customSheetView>
  </customSheetViews>
  <conditionalFormatting sqref="A1:A5 A9">
    <cfRule type="expression" dxfId="1" priority="1">
      <formula>(#REF!=TRUE)</formula>
    </cfRule>
  </conditionalFormatting>
  <dataValidations count="1">
    <dataValidation type="list" allowBlank="1" showErrorMessage="1" sqref="D11:D78" xr:uid="{00000000-0002-0000-0500-000000000000}">
      <formula1>"ACTIVA,INACTIVA"</formula1>
    </dataValidation>
  </dataValidations>
  <printOptions horizontalCentered="1" gridLines="1"/>
  <pageMargins left="0.7" right="0.7" top="0.75" bottom="0.75" header="0" footer="0"/>
  <pageSetup fitToHeight="0" pageOrder="overThenDown" orientation="landscape" cellComments="atEnd"/>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H78"/>
  <sheetViews>
    <sheetView showGridLines="0" workbookViewId="0">
      <pane ySplit="10" topLeftCell="A11" activePane="bottomLeft" state="frozen"/>
      <selection pane="bottomLeft" activeCell="B12" sqref="B12"/>
    </sheetView>
  </sheetViews>
  <sheetFormatPr baseColWidth="10" defaultColWidth="14.42578125" defaultRowHeight="15.75" customHeight="1"/>
  <cols>
    <col min="1" max="1" width="4.140625" customWidth="1"/>
    <col min="2" max="2" width="30.85546875" customWidth="1"/>
    <col min="3" max="3" width="15.42578125" customWidth="1"/>
    <col min="4" max="4" width="17.42578125" customWidth="1"/>
    <col min="5" max="5" width="15.140625" customWidth="1"/>
    <col min="6" max="6" width="18.28515625" customWidth="1"/>
    <col min="7" max="7" width="18.42578125" customWidth="1"/>
    <col min="8" max="8" width="17.28515625" customWidth="1"/>
  </cols>
  <sheetData>
    <row r="1" spans="1:8" ht="16.5">
      <c r="A1" s="1" t="s">
        <v>0</v>
      </c>
      <c r="B1" s="2"/>
      <c r="C1" s="2"/>
      <c r="D1" s="3"/>
      <c r="E1" s="4" t="str">
        <f>F7</f>
        <v>ACTIVA</v>
      </c>
      <c r="F1" s="5"/>
      <c r="G1" s="6"/>
      <c r="H1" s="3"/>
    </row>
    <row r="2" spans="1:8" ht="16.5">
      <c r="A2" s="7"/>
      <c r="B2" s="8"/>
      <c r="C2" s="8"/>
      <c r="D2" s="3"/>
      <c r="E2" s="9"/>
      <c r="F2" s="5"/>
      <c r="G2" s="8" t="s">
        <v>1</v>
      </c>
      <c r="H2" s="10">
        <f ca="1">TODAY()</f>
        <v>45421</v>
      </c>
    </row>
    <row r="3" spans="1:8" ht="16.5">
      <c r="A3" s="7"/>
      <c r="B3" s="8"/>
      <c r="C3" s="8"/>
      <c r="D3" s="3"/>
      <c r="E3" s="9"/>
      <c r="F3" s="5"/>
      <c r="G3" s="3"/>
      <c r="H3" s="3"/>
    </row>
    <row r="4" spans="1:8" ht="16.5">
      <c r="A4" s="7"/>
      <c r="B4" s="8"/>
      <c r="C4" s="8"/>
      <c r="D4" s="3"/>
      <c r="E4" s="9"/>
      <c r="F4" s="5"/>
      <c r="G4" s="3"/>
      <c r="H4" s="3"/>
    </row>
    <row r="5" spans="1:8" ht="16.5">
      <c r="A5" s="11"/>
      <c r="B5" s="12"/>
      <c r="C5" s="12"/>
      <c r="D5" s="13"/>
      <c r="E5" s="12"/>
      <c r="F5" s="13"/>
      <c r="G5" s="13"/>
      <c r="H5" s="13"/>
    </row>
    <row r="6" spans="1:8" ht="3.75" customHeight="1">
      <c r="A6" s="14"/>
      <c r="B6" s="294" t="s">
        <v>213</v>
      </c>
      <c r="C6" s="292"/>
      <c r="D6" s="292"/>
      <c r="E6" s="15"/>
      <c r="F6" s="106"/>
      <c r="G6" s="17"/>
      <c r="H6" s="17"/>
    </row>
    <row r="7" spans="1:8">
      <c r="A7" s="14"/>
      <c r="B7" s="292"/>
      <c r="C7" s="292"/>
      <c r="D7" s="292"/>
      <c r="E7" s="18" t="s">
        <v>3</v>
      </c>
      <c r="F7" s="19" t="s">
        <v>13</v>
      </c>
      <c r="G7" s="80"/>
      <c r="H7" s="80"/>
    </row>
    <row r="8" spans="1:8">
      <c r="A8" s="14"/>
      <c r="B8" s="292"/>
      <c r="C8" s="292"/>
      <c r="D8" s="292"/>
      <c r="E8" s="81">
        <f>COUNTIF(H10:H78,"INACTIVA")</f>
        <v>3</v>
      </c>
      <c r="F8" s="107">
        <f ca="1">COUNTIF(H:H,"ACTIVA")</f>
        <v>56</v>
      </c>
      <c r="G8" s="80"/>
      <c r="H8" s="80"/>
    </row>
    <row r="9" spans="1:8" ht="3" customHeight="1">
      <c r="A9" s="14"/>
      <c r="B9" s="293"/>
      <c r="C9" s="293"/>
      <c r="D9" s="293"/>
      <c r="E9" s="15"/>
      <c r="F9" s="24"/>
      <c r="G9" s="17"/>
      <c r="H9" s="17"/>
    </row>
    <row r="10" spans="1:8" ht="15">
      <c r="A10" s="108"/>
      <c r="B10" s="84" t="s">
        <v>136</v>
      </c>
      <c r="C10" s="85" t="s">
        <v>134</v>
      </c>
      <c r="D10" s="109" t="s">
        <v>214</v>
      </c>
      <c r="E10" s="84" t="s">
        <v>170</v>
      </c>
      <c r="F10" s="85" t="s">
        <v>6</v>
      </c>
      <c r="G10" s="85" t="s">
        <v>171</v>
      </c>
      <c r="H10" s="27" t="s">
        <v>7</v>
      </c>
    </row>
    <row r="11" spans="1:8" ht="15">
      <c r="A11" s="110" t="b">
        <v>0</v>
      </c>
      <c r="B11" s="87" t="s">
        <v>152</v>
      </c>
      <c r="C11" s="88" t="s">
        <v>172</v>
      </c>
      <c r="D11" s="89" t="s">
        <v>173</v>
      </c>
      <c r="E11" s="111" t="s">
        <v>135</v>
      </c>
      <c r="F11" s="99" t="s">
        <v>174</v>
      </c>
      <c r="G11" s="99" t="s">
        <v>85</v>
      </c>
      <c r="H11" s="31" t="s">
        <v>13</v>
      </c>
    </row>
    <row r="12" spans="1:8" ht="15">
      <c r="A12" s="110" t="b">
        <v>0</v>
      </c>
      <c r="B12" s="87" t="s">
        <v>175</v>
      </c>
      <c r="C12" s="90">
        <v>192168254165</v>
      </c>
      <c r="D12" s="89" t="s">
        <v>173</v>
      </c>
      <c r="E12" s="111" t="s">
        <v>135</v>
      </c>
      <c r="F12" s="99" t="s">
        <v>174</v>
      </c>
      <c r="G12" s="99" t="s">
        <v>64</v>
      </c>
      <c r="H12" s="31" t="s">
        <v>13</v>
      </c>
    </row>
    <row r="13" spans="1:8" ht="15">
      <c r="A13" s="110" t="b">
        <v>0</v>
      </c>
      <c r="B13" s="87" t="s">
        <v>175</v>
      </c>
      <c r="C13" s="90">
        <v>192168254166</v>
      </c>
      <c r="D13" s="89" t="s">
        <v>173</v>
      </c>
      <c r="E13" s="111" t="s">
        <v>135</v>
      </c>
      <c r="F13" s="99" t="s">
        <v>174</v>
      </c>
      <c r="G13" s="99" t="s">
        <v>178</v>
      </c>
      <c r="H13" s="31" t="s">
        <v>13</v>
      </c>
    </row>
    <row r="14" spans="1:8" ht="15">
      <c r="A14" s="110" t="b">
        <v>0</v>
      </c>
      <c r="B14" s="87" t="s">
        <v>179</v>
      </c>
      <c r="C14" s="90" t="s">
        <v>146</v>
      </c>
      <c r="D14" s="89" t="s">
        <v>173</v>
      </c>
      <c r="E14" s="111" t="s">
        <v>135</v>
      </c>
      <c r="F14" s="99" t="s">
        <v>181</v>
      </c>
      <c r="G14" s="99" t="s">
        <v>64</v>
      </c>
      <c r="H14" s="31" t="s">
        <v>13</v>
      </c>
    </row>
    <row r="15" spans="1:8" ht="36" customHeight="1">
      <c r="A15" s="110" t="b">
        <v>0</v>
      </c>
      <c r="B15" s="295" t="s">
        <v>215</v>
      </c>
      <c r="C15" s="296"/>
      <c r="D15" s="296"/>
      <c r="E15" s="112"/>
      <c r="F15" s="112"/>
      <c r="G15" s="112"/>
      <c r="H15" s="87"/>
    </row>
    <row r="16" spans="1:8" ht="15">
      <c r="A16" s="110" t="b">
        <v>0</v>
      </c>
      <c r="B16" s="87" t="s">
        <v>216</v>
      </c>
      <c r="C16" s="88">
        <v>192168254101</v>
      </c>
      <c r="D16" s="89" t="s">
        <v>155</v>
      </c>
      <c r="E16" s="111" t="s">
        <v>8</v>
      </c>
      <c r="F16" s="99" t="s">
        <v>9</v>
      </c>
      <c r="G16" s="99" t="s">
        <v>217</v>
      </c>
      <c r="H16" s="31" t="s">
        <v>13</v>
      </c>
    </row>
    <row r="17" spans="1:8" ht="15">
      <c r="A17" s="110" t="b">
        <v>0</v>
      </c>
      <c r="B17" s="95" t="s">
        <v>218</v>
      </c>
      <c r="C17" s="90">
        <v>192168254102</v>
      </c>
      <c r="D17" s="92" t="s">
        <v>156</v>
      </c>
      <c r="E17" s="111" t="s">
        <v>8</v>
      </c>
      <c r="F17" s="99" t="s">
        <v>9</v>
      </c>
      <c r="G17" s="99" t="s">
        <v>217</v>
      </c>
      <c r="H17" s="31" t="s">
        <v>13</v>
      </c>
    </row>
    <row r="18" spans="1:8" ht="15">
      <c r="A18" s="110" t="b">
        <v>0</v>
      </c>
      <c r="B18" s="95" t="s">
        <v>219</v>
      </c>
      <c r="C18" s="90">
        <v>192168254103</v>
      </c>
      <c r="D18" s="92" t="s">
        <v>157</v>
      </c>
      <c r="E18" s="111" t="s">
        <v>8</v>
      </c>
      <c r="F18" s="99" t="s">
        <v>9</v>
      </c>
      <c r="G18" s="99" t="s">
        <v>217</v>
      </c>
      <c r="H18" s="31" t="s">
        <v>13</v>
      </c>
    </row>
    <row r="19" spans="1:8" ht="15">
      <c r="A19" s="110" t="b">
        <v>0</v>
      </c>
      <c r="B19" s="95" t="s">
        <v>220</v>
      </c>
      <c r="C19" s="90">
        <v>192168254104</v>
      </c>
      <c r="D19" s="92" t="s">
        <v>221</v>
      </c>
      <c r="E19" s="111" t="s">
        <v>8</v>
      </c>
      <c r="F19" s="99" t="s">
        <v>9</v>
      </c>
      <c r="G19" s="99" t="s">
        <v>217</v>
      </c>
      <c r="H19" s="31" t="s">
        <v>13</v>
      </c>
    </row>
    <row r="20" spans="1:8" ht="15">
      <c r="A20" s="110" t="b">
        <v>0</v>
      </c>
      <c r="B20" s="95" t="s">
        <v>222</v>
      </c>
      <c r="C20" s="113">
        <v>192168254117</v>
      </c>
      <c r="D20" s="92" t="s">
        <v>158</v>
      </c>
      <c r="E20" s="111" t="s">
        <v>8</v>
      </c>
      <c r="F20" s="99" t="s">
        <v>9</v>
      </c>
      <c r="G20" s="99" t="s">
        <v>217</v>
      </c>
      <c r="H20" s="31" t="s">
        <v>13</v>
      </c>
    </row>
    <row r="21" spans="1:8" ht="15">
      <c r="A21" s="110" t="b">
        <v>0</v>
      </c>
      <c r="B21" s="95" t="s">
        <v>223</v>
      </c>
      <c r="C21" s="88">
        <v>192168254115</v>
      </c>
      <c r="D21" s="92" t="s">
        <v>158</v>
      </c>
      <c r="E21" s="111" t="s">
        <v>8</v>
      </c>
      <c r="F21" s="99" t="s">
        <v>9</v>
      </c>
      <c r="G21" s="99" t="s">
        <v>217</v>
      </c>
      <c r="H21" s="31" t="s">
        <v>13</v>
      </c>
    </row>
    <row r="22" spans="1:8" ht="15">
      <c r="A22" s="110" t="b">
        <v>0</v>
      </c>
      <c r="B22" s="95" t="s">
        <v>224</v>
      </c>
      <c r="C22" s="90">
        <v>192168254116</v>
      </c>
      <c r="D22" s="92" t="s">
        <v>159</v>
      </c>
      <c r="E22" s="111" t="s">
        <v>8</v>
      </c>
      <c r="F22" s="99" t="s">
        <v>9</v>
      </c>
      <c r="G22" s="99" t="s">
        <v>217</v>
      </c>
      <c r="H22" s="31" t="s">
        <v>13</v>
      </c>
    </row>
    <row r="23" spans="1:8" ht="15">
      <c r="A23" s="110" t="b">
        <v>0</v>
      </c>
      <c r="B23" s="95" t="s">
        <v>225</v>
      </c>
      <c r="C23" s="90">
        <v>192168254118</v>
      </c>
      <c r="D23" s="92" t="s">
        <v>160</v>
      </c>
      <c r="E23" s="111" t="s">
        <v>8</v>
      </c>
      <c r="F23" s="99" t="s">
        <v>9</v>
      </c>
      <c r="G23" s="99" t="s">
        <v>217</v>
      </c>
      <c r="H23" s="31" t="s">
        <v>13</v>
      </c>
    </row>
    <row r="24" spans="1:8" ht="15">
      <c r="A24" s="110" t="b">
        <v>0</v>
      </c>
      <c r="B24" s="95" t="s">
        <v>225</v>
      </c>
      <c r="C24" s="90">
        <v>192168254119</v>
      </c>
      <c r="D24" s="92" t="s">
        <v>161</v>
      </c>
      <c r="E24" s="111" t="s">
        <v>8</v>
      </c>
      <c r="F24" s="99" t="s">
        <v>9</v>
      </c>
      <c r="G24" s="99" t="s">
        <v>217</v>
      </c>
      <c r="H24" s="31" t="s">
        <v>13</v>
      </c>
    </row>
    <row r="25" spans="1:8" ht="15">
      <c r="A25" s="110" t="b">
        <v>0</v>
      </c>
      <c r="B25" s="95" t="s">
        <v>225</v>
      </c>
      <c r="C25" s="90">
        <v>192168254127</v>
      </c>
      <c r="D25" s="92" t="s">
        <v>162</v>
      </c>
      <c r="E25" s="111" t="s">
        <v>8</v>
      </c>
      <c r="F25" s="99" t="s">
        <v>9</v>
      </c>
      <c r="G25" s="99" t="s">
        <v>217</v>
      </c>
      <c r="H25" s="31" t="s">
        <v>13</v>
      </c>
    </row>
    <row r="26" spans="1:8" ht="15">
      <c r="A26" s="110" t="b">
        <v>0</v>
      </c>
      <c r="B26" s="95" t="s">
        <v>225</v>
      </c>
      <c r="C26" s="90">
        <v>192168254128</v>
      </c>
      <c r="D26" s="92" t="s">
        <v>163</v>
      </c>
      <c r="E26" s="111" t="s">
        <v>8</v>
      </c>
      <c r="F26" s="99" t="s">
        <v>9</v>
      </c>
      <c r="G26" s="99" t="s">
        <v>217</v>
      </c>
      <c r="H26" s="31" t="s">
        <v>13</v>
      </c>
    </row>
    <row r="27" spans="1:8" ht="15">
      <c r="A27" s="110" t="b">
        <v>0</v>
      </c>
      <c r="B27" s="95" t="s">
        <v>226</v>
      </c>
      <c r="C27" s="90">
        <v>192168254129</v>
      </c>
      <c r="D27" s="92" t="s">
        <v>164</v>
      </c>
      <c r="E27" s="111" t="s">
        <v>8</v>
      </c>
      <c r="F27" s="99" t="s">
        <v>9</v>
      </c>
      <c r="G27" s="99" t="s">
        <v>217</v>
      </c>
      <c r="H27" s="31" t="s">
        <v>13</v>
      </c>
    </row>
    <row r="28" spans="1:8" ht="15">
      <c r="A28" s="110" t="b">
        <v>0</v>
      </c>
      <c r="B28" s="95" t="s">
        <v>227</v>
      </c>
      <c r="C28" s="90">
        <v>192168254131</v>
      </c>
      <c r="D28" s="92" t="s">
        <v>165</v>
      </c>
      <c r="E28" s="111" t="s">
        <v>8</v>
      </c>
      <c r="F28" s="99" t="s">
        <v>9</v>
      </c>
      <c r="G28" s="99" t="s">
        <v>217</v>
      </c>
      <c r="H28" s="31" t="s">
        <v>13</v>
      </c>
    </row>
    <row r="29" spans="1:8" ht="15">
      <c r="A29" s="110" t="b">
        <v>0</v>
      </c>
      <c r="B29" s="295" t="s">
        <v>228</v>
      </c>
      <c r="C29" s="296"/>
      <c r="D29" s="296"/>
      <c r="E29" s="112"/>
      <c r="F29" s="112"/>
      <c r="G29" s="112"/>
      <c r="H29" s="87"/>
    </row>
    <row r="30" spans="1:8" ht="15">
      <c r="A30" s="110" t="b">
        <v>0</v>
      </c>
      <c r="B30" s="98" t="s">
        <v>11</v>
      </c>
      <c r="C30" s="99" t="s">
        <v>12</v>
      </c>
      <c r="D30" s="97"/>
      <c r="E30" s="111" t="s">
        <v>8</v>
      </c>
      <c r="F30" s="99" t="s">
        <v>9</v>
      </c>
      <c r="G30" s="87" t="s">
        <v>229</v>
      </c>
      <c r="H30" s="31" t="s">
        <v>3</v>
      </c>
    </row>
    <row r="31" spans="1:8" ht="15">
      <c r="A31" s="110" t="b">
        <v>0</v>
      </c>
      <c r="B31" s="98" t="s">
        <v>14</v>
      </c>
      <c r="C31" s="99" t="s">
        <v>15</v>
      </c>
      <c r="D31" s="97"/>
      <c r="E31" s="111" t="s">
        <v>8</v>
      </c>
      <c r="F31" s="99" t="s">
        <v>9</v>
      </c>
      <c r="G31" s="87" t="s">
        <v>230</v>
      </c>
      <c r="H31" s="31" t="s">
        <v>3</v>
      </c>
    </row>
    <row r="32" spans="1:8" ht="15">
      <c r="A32" s="110" t="b">
        <v>0</v>
      </c>
      <c r="B32" s="98" t="s">
        <v>16</v>
      </c>
      <c r="C32" s="99">
        <v>192168254170</v>
      </c>
      <c r="D32" s="97"/>
      <c r="E32" s="111" t="s">
        <v>8</v>
      </c>
      <c r="F32" s="99" t="s">
        <v>9</v>
      </c>
      <c r="G32" s="99" t="s">
        <v>217</v>
      </c>
      <c r="H32" s="31" t="s">
        <v>13</v>
      </c>
    </row>
    <row r="33" spans="1:8" ht="15">
      <c r="A33" s="110" t="b">
        <v>0</v>
      </c>
      <c r="B33" s="98" t="s">
        <v>17</v>
      </c>
      <c r="C33" s="99" t="s">
        <v>18</v>
      </c>
      <c r="D33" s="97"/>
      <c r="E33" s="111" t="s">
        <v>8</v>
      </c>
      <c r="F33" s="99" t="s">
        <v>9</v>
      </c>
      <c r="G33" s="87" t="s">
        <v>231</v>
      </c>
      <c r="H33" s="31" t="s">
        <v>3</v>
      </c>
    </row>
    <row r="34" spans="1:8" ht="15">
      <c r="A34" s="110" t="b">
        <v>0</v>
      </c>
      <c r="B34" s="98" t="s">
        <v>19</v>
      </c>
      <c r="C34" s="99">
        <v>192168254169</v>
      </c>
      <c r="D34" s="97"/>
      <c r="E34" s="111" t="s">
        <v>8</v>
      </c>
      <c r="F34" s="99" t="s">
        <v>9</v>
      </c>
      <c r="G34" s="99" t="s">
        <v>217</v>
      </c>
      <c r="H34" s="31" t="s">
        <v>13</v>
      </c>
    </row>
    <row r="35" spans="1:8" ht="15">
      <c r="A35" s="110" t="b">
        <v>0</v>
      </c>
      <c r="B35" s="98" t="s">
        <v>20</v>
      </c>
      <c r="C35" s="99" t="s">
        <v>21</v>
      </c>
      <c r="D35" s="97"/>
      <c r="E35" s="111" t="s">
        <v>8</v>
      </c>
      <c r="F35" s="99" t="s">
        <v>9</v>
      </c>
      <c r="G35" s="87" t="s">
        <v>232</v>
      </c>
      <c r="H35" s="31" t="s">
        <v>13</v>
      </c>
    </row>
    <row r="36" spans="1:8" ht="15">
      <c r="A36" s="110" t="b">
        <v>0</v>
      </c>
      <c r="B36" s="98" t="s">
        <v>22</v>
      </c>
      <c r="C36" s="99" t="s">
        <v>23</v>
      </c>
      <c r="D36" s="97"/>
      <c r="E36" s="111" t="s">
        <v>8</v>
      </c>
      <c r="F36" s="99" t="s">
        <v>9</v>
      </c>
      <c r="G36" s="87" t="s">
        <v>232</v>
      </c>
      <c r="H36" s="31" t="s">
        <v>13</v>
      </c>
    </row>
    <row r="37" spans="1:8" ht="15">
      <c r="A37" s="110" t="b">
        <v>0</v>
      </c>
      <c r="B37" s="98" t="s">
        <v>24</v>
      </c>
      <c r="C37" s="99">
        <v>192168254171</v>
      </c>
      <c r="D37" s="97"/>
      <c r="E37" s="111" t="s">
        <v>8</v>
      </c>
      <c r="F37" s="99" t="s">
        <v>9</v>
      </c>
      <c r="G37" s="99" t="s">
        <v>217</v>
      </c>
      <c r="H37" s="31" t="s">
        <v>13</v>
      </c>
    </row>
    <row r="38" spans="1:8" ht="15">
      <c r="A38" s="110" t="b">
        <v>0</v>
      </c>
      <c r="B38" s="98" t="s">
        <v>25</v>
      </c>
      <c r="C38" s="99" t="s">
        <v>26</v>
      </c>
      <c r="D38" s="97"/>
      <c r="E38" s="111" t="s">
        <v>8</v>
      </c>
      <c r="F38" s="99" t="s">
        <v>9</v>
      </c>
      <c r="G38" s="87" t="s">
        <v>233</v>
      </c>
      <c r="H38" s="31" t="s">
        <v>13</v>
      </c>
    </row>
    <row r="39" spans="1:8" ht="15">
      <c r="A39" s="110" t="b">
        <v>0</v>
      </c>
      <c r="B39" s="98" t="s">
        <v>27</v>
      </c>
      <c r="C39" s="99" t="s">
        <v>28</v>
      </c>
      <c r="D39" s="97"/>
      <c r="E39" s="111" t="s">
        <v>8</v>
      </c>
      <c r="F39" s="99" t="s">
        <v>9</v>
      </c>
      <c r="G39" s="87" t="s">
        <v>233</v>
      </c>
      <c r="H39" s="31" t="s">
        <v>13</v>
      </c>
    </row>
    <row r="40" spans="1:8" ht="15">
      <c r="A40" s="110" t="b">
        <v>0</v>
      </c>
      <c r="B40" s="98" t="s">
        <v>29</v>
      </c>
      <c r="C40" s="109" t="s">
        <v>30</v>
      </c>
      <c r="D40" s="97"/>
      <c r="E40" s="111" t="s">
        <v>8</v>
      </c>
      <c r="F40" s="99" t="s">
        <v>9</v>
      </c>
      <c r="G40" s="87" t="s">
        <v>233</v>
      </c>
      <c r="H40" s="31" t="s">
        <v>13</v>
      </c>
    </row>
    <row r="41" spans="1:8" ht="15">
      <c r="A41" s="110" t="b">
        <v>0</v>
      </c>
      <c r="B41" s="98" t="s">
        <v>31</v>
      </c>
      <c r="C41" s="99">
        <v>192168254220</v>
      </c>
      <c r="D41" s="97"/>
      <c r="E41" s="111" t="s">
        <v>8</v>
      </c>
      <c r="F41" s="99" t="s">
        <v>9</v>
      </c>
      <c r="G41" s="99" t="s">
        <v>217</v>
      </c>
      <c r="H41" s="31" t="s">
        <v>13</v>
      </c>
    </row>
    <row r="42" spans="1:8" ht="15">
      <c r="A42" s="110" t="b">
        <v>0</v>
      </c>
      <c r="B42" s="98" t="s">
        <v>32</v>
      </c>
      <c r="C42" s="99" t="s">
        <v>33</v>
      </c>
      <c r="D42" s="97"/>
      <c r="E42" s="111" t="s">
        <v>8</v>
      </c>
      <c r="F42" s="99" t="s">
        <v>9</v>
      </c>
      <c r="G42" s="99" t="s">
        <v>217</v>
      </c>
      <c r="H42" s="31" t="s">
        <v>13</v>
      </c>
    </row>
    <row r="43" spans="1:8" ht="15">
      <c r="A43" s="110" t="b">
        <v>0</v>
      </c>
      <c r="B43" s="98" t="s">
        <v>34</v>
      </c>
      <c r="C43" s="100">
        <v>192168254167</v>
      </c>
      <c r="D43" s="97"/>
      <c r="E43" s="111" t="s">
        <v>8</v>
      </c>
      <c r="F43" s="99" t="s">
        <v>9</v>
      </c>
      <c r="G43" s="99" t="s">
        <v>217</v>
      </c>
      <c r="H43" s="31" t="s">
        <v>13</v>
      </c>
    </row>
    <row r="44" spans="1:8" ht="15">
      <c r="A44" s="110" t="b">
        <v>0</v>
      </c>
      <c r="B44" s="98" t="s">
        <v>35</v>
      </c>
      <c r="C44" s="99" t="s">
        <v>36</v>
      </c>
      <c r="D44" s="97"/>
      <c r="E44" s="111" t="s">
        <v>8</v>
      </c>
      <c r="F44" s="99" t="s">
        <v>9</v>
      </c>
      <c r="G44" s="99" t="s">
        <v>217</v>
      </c>
      <c r="H44" s="31" t="s">
        <v>13</v>
      </c>
    </row>
    <row r="45" spans="1:8" ht="15">
      <c r="A45" s="110" t="b">
        <v>0</v>
      </c>
      <c r="B45" s="98" t="s">
        <v>37</v>
      </c>
      <c r="C45" s="114">
        <v>192168254168</v>
      </c>
      <c r="D45" s="97"/>
      <c r="E45" s="111" t="s">
        <v>8</v>
      </c>
      <c r="F45" s="99" t="s">
        <v>9</v>
      </c>
      <c r="G45" s="99" t="s">
        <v>217</v>
      </c>
      <c r="H45" s="31" t="s">
        <v>13</v>
      </c>
    </row>
    <row r="46" spans="1:8" ht="15">
      <c r="A46" s="110" t="b">
        <v>0</v>
      </c>
      <c r="B46" s="295" t="s">
        <v>234</v>
      </c>
      <c r="C46" s="296"/>
      <c r="D46" s="296"/>
      <c r="E46" s="110"/>
      <c r="F46" s="115"/>
      <c r="G46" s="115"/>
      <c r="H46" s="31"/>
    </row>
    <row r="47" spans="1:8" ht="30">
      <c r="A47" s="110" t="b">
        <v>0</v>
      </c>
      <c r="B47" s="87" t="s">
        <v>235</v>
      </c>
      <c r="C47" s="88" t="s">
        <v>236</v>
      </c>
      <c r="D47" s="89" t="s">
        <v>237</v>
      </c>
      <c r="E47" s="111"/>
      <c r="F47" s="116" t="s">
        <v>238</v>
      </c>
      <c r="G47" s="99" t="s">
        <v>217</v>
      </c>
      <c r="H47" s="31" t="s">
        <v>13</v>
      </c>
    </row>
    <row r="48" spans="1:8" ht="30">
      <c r="A48" s="110" t="b">
        <v>0</v>
      </c>
      <c r="B48" s="87" t="s">
        <v>235</v>
      </c>
      <c r="C48" s="90" t="s">
        <v>239</v>
      </c>
      <c r="D48" s="92" t="s">
        <v>240</v>
      </c>
      <c r="E48" s="111"/>
      <c r="F48" s="116" t="s">
        <v>238</v>
      </c>
      <c r="G48" s="99" t="s">
        <v>217</v>
      </c>
      <c r="H48" s="31" t="s">
        <v>13</v>
      </c>
    </row>
    <row r="49" spans="1:8" ht="30">
      <c r="A49" s="110" t="b">
        <v>0</v>
      </c>
      <c r="B49" s="87" t="s">
        <v>235</v>
      </c>
      <c r="C49" s="90" t="s">
        <v>241</v>
      </c>
      <c r="D49" s="92" t="s">
        <v>242</v>
      </c>
      <c r="E49" s="111"/>
      <c r="F49" s="116" t="s">
        <v>238</v>
      </c>
      <c r="G49" s="99" t="s">
        <v>217</v>
      </c>
      <c r="H49" s="31" t="s">
        <v>13</v>
      </c>
    </row>
    <row r="50" spans="1:8" ht="30">
      <c r="A50" s="110" t="b">
        <v>0</v>
      </c>
      <c r="B50" s="87" t="s">
        <v>235</v>
      </c>
      <c r="C50" s="101" t="s">
        <v>243</v>
      </c>
      <c r="D50" s="94" t="s">
        <v>244</v>
      </c>
      <c r="E50" s="111"/>
      <c r="F50" s="116" t="s">
        <v>238</v>
      </c>
      <c r="G50" s="99" t="s">
        <v>217</v>
      </c>
      <c r="H50" s="31" t="s">
        <v>13</v>
      </c>
    </row>
    <row r="51" spans="1:8" ht="30">
      <c r="A51" s="110" t="b">
        <v>0</v>
      </c>
      <c r="B51" s="87" t="s">
        <v>187</v>
      </c>
      <c r="C51" s="90" t="s">
        <v>245</v>
      </c>
      <c r="D51" s="94" t="s">
        <v>246</v>
      </c>
      <c r="E51" s="111"/>
      <c r="F51" s="116" t="s">
        <v>238</v>
      </c>
      <c r="G51" s="99" t="s">
        <v>217</v>
      </c>
      <c r="H51" s="31" t="s">
        <v>13</v>
      </c>
    </row>
    <row r="52" spans="1:8" ht="30">
      <c r="A52" s="110" t="b">
        <v>0</v>
      </c>
      <c r="B52" s="87" t="s">
        <v>187</v>
      </c>
      <c r="C52" s="93">
        <v>192168254200</v>
      </c>
      <c r="D52" s="94" t="s">
        <v>247</v>
      </c>
      <c r="E52" s="111"/>
      <c r="F52" s="116" t="s">
        <v>238</v>
      </c>
      <c r="G52" s="99" t="s">
        <v>217</v>
      </c>
      <c r="H52" s="31" t="s">
        <v>13</v>
      </c>
    </row>
    <row r="53" spans="1:8" ht="30">
      <c r="A53" s="110" t="b">
        <v>0</v>
      </c>
      <c r="B53" s="87" t="s">
        <v>187</v>
      </c>
      <c r="C53" s="93">
        <v>192168254136</v>
      </c>
      <c r="D53" s="94" t="s">
        <v>248</v>
      </c>
      <c r="E53" s="111"/>
      <c r="F53" s="116" t="s">
        <v>238</v>
      </c>
      <c r="G53" s="99" t="s">
        <v>217</v>
      </c>
      <c r="H53" s="31" t="s">
        <v>13</v>
      </c>
    </row>
    <row r="54" spans="1:8" ht="30">
      <c r="A54" s="110" t="b">
        <v>0</v>
      </c>
      <c r="B54" s="87" t="s">
        <v>187</v>
      </c>
      <c r="C54" s="93" t="s">
        <v>249</v>
      </c>
      <c r="D54" s="94" t="s">
        <v>250</v>
      </c>
      <c r="E54" s="111"/>
      <c r="F54" s="116" t="s">
        <v>238</v>
      </c>
      <c r="G54" s="99" t="s">
        <v>217</v>
      </c>
      <c r="H54" s="31" t="s">
        <v>13</v>
      </c>
    </row>
    <row r="55" spans="1:8" ht="30">
      <c r="A55" s="110" t="b">
        <v>0</v>
      </c>
      <c r="B55" s="87" t="s">
        <v>187</v>
      </c>
      <c r="C55" s="93" t="s">
        <v>167</v>
      </c>
      <c r="D55" s="94" t="s">
        <v>251</v>
      </c>
      <c r="E55" s="111"/>
      <c r="F55" s="116" t="s">
        <v>238</v>
      </c>
      <c r="G55" s="99" t="s">
        <v>217</v>
      </c>
      <c r="H55" s="31" t="s">
        <v>13</v>
      </c>
    </row>
    <row r="56" spans="1:8" ht="30">
      <c r="A56" s="110" t="b">
        <v>0</v>
      </c>
      <c r="B56" s="87" t="s">
        <v>187</v>
      </c>
      <c r="C56" s="93" t="s">
        <v>252</v>
      </c>
      <c r="D56" s="94" t="s">
        <v>253</v>
      </c>
      <c r="E56" s="111"/>
      <c r="F56" s="116" t="s">
        <v>238</v>
      </c>
      <c r="G56" s="99" t="s">
        <v>217</v>
      </c>
      <c r="H56" s="31" t="s">
        <v>13</v>
      </c>
    </row>
    <row r="57" spans="1:8" ht="30">
      <c r="A57" s="110" t="b">
        <v>0</v>
      </c>
      <c r="B57" s="87" t="s">
        <v>187</v>
      </c>
      <c r="C57" s="93" t="s">
        <v>168</v>
      </c>
      <c r="D57" s="94" t="s">
        <v>254</v>
      </c>
      <c r="E57" s="111"/>
      <c r="F57" s="116" t="s">
        <v>238</v>
      </c>
      <c r="G57" s="99" t="s">
        <v>217</v>
      </c>
      <c r="H57" s="31" t="s">
        <v>13</v>
      </c>
    </row>
    <row r="58" spans="1:8" ht="30">
      <c r="A58" s="110" t="b">
        <v>0</v>
      </c>
      <c r="B58" s="87" t="s">
        <v>187</v>
      </c>
      <c r="C58" s="93" t="s">
        <v>255</v>
      </c>
      <c r="D58" s="94" t="s">
        <v>256</v>
      </c>
      <c r="E58" s="111"/>
      <c r="F58" s="116" t="s">
        <v>238</v>
      </c>
      <c r="G58" s="99" t="s">
        <v>217</v>
      </c>
      <c r="H58" s="31" t="s">
        <v>13</v>
      </c>
    </row>
    <row r="59" spans="1:8" ht="30">
      <c r="A59" s="110" t="b">
        <v>0</v>
      </c>
      <c r="B59" s="87" t="s">
        <v>198</v>
      </c>
      <c r="C59" s="93">
        <v>192168254164</v>
      </c>
      <c r="D59" s="94" t="s">
        <v>257</v>
      </c>
      <c r="E59" s="111"/>
      <c r="F59" s="116" t="s">
        <v>238</v>
      </c>
      <c r="G59" s="99" t="s">
        <v>217</v>
      </c>
      <c r="H59" s="31" t="s">
        <v>13</v>
      </c>
    </row>
    <row r="60" spans="1:8" ht="30">
      <c r="A60" s="110" t="b">
        <v>0</v>
      </c>
      <c r="B60" s="87" t="s">
        <v>198</v>
      </c>
      <c r="C60" s="93" t="s">
        <v>258</v>
      </c>
      <c r="D60" s="94" t="s">
        <v>259</v>
      </c>
      <c r="E60" s="111"/>
      <c r="F60" s="116" t="s">
        <v>238</v>
      </c>
      <c r="G60" s="99" t="s">
        <v>217</v>
      </c>
      <c r="H60" s="31" t="s">
        <v>13</v>
      </c>
    </row>
    <row r="61" spans="1:8" ht="30">
      <c r="A61" s="110" t="b">
        <v>0</v>
      </c>
      <c r="B61" s="87" t="s">
        <v>186</v>
      </c>
      <c r="C61" s="93" t="s">
        <v>181</v>
      </c>
      <c r="D61" s="94" t="s">
        <v>260</v>
      </c>
      <c r="E61" s="111"/>
      <c r="F61" s="116" t="s">
        <v>238</v>
      </c>
      <c r="G61" s="99" t="s">
        <v>217</v>
      </c>
      <c r="H61" s="31" t="s">
        <v>13</v>
      </c>
    </row>
    <row r="62" spans="1:8" ht="30">
      <c r="A62" s="110" t="b">
        <v>0</v>
      </c>
      <c r="B62" s="87" t="s">
        <v>193</v>
      </c>
      <c r="C62" s="93" t="s">
        <v>261</v>
      </c>
      <c r="D62" s="94" t="s">
        <v>262</v>
      </c>
      <c r="E62" s="111"/>
      <c r="F62" s="116" t="s">
        <v>238</v>
      </c>
      <c r="G62" s="99" t="s">
        <v>217</v>
      </c>
      <c r="H62" s="31" t="s">
        <v>13</v>
      </c>
    </row>
    <row r="63" spans="1:8" ht="30">
      <c r="A63" s="110" t="b">
        <v>0</v>
      </c>
      <c r="B63" s="87" t="s">
        <v>263</v>
      </c>
      <c r="C63" s="93" t="s">
        <v>264</v>
      </c>
      <c r="D63" s="94" t="s">
        <v>265</v>
      </c>
      <c r="E63" s="111"/>
      <c r="F63" s="116" t="s">
        <v>238</v>
      </c>
      <c r="G63" s="99" t="s">
        <v>217</v>
      </c>
      <c r="H63" s="31" t="s">
        <v>13</v>
      </c>
    </row>
    <row r="64" spans="1:8" ht="30">
      <c r="A64" s="110" t="b">
        <v>0</v>
      </c>
      <c r="B64" s="87" t="s">
        <v>191</v>
      </c>
      <c r="C64" s="93">
        <v>192168254105</v>
      </c>
      <c r="D64" s="94" t="s">
        <v>266</v>
      </c>
      <c r="E64" s="111"/>
      <c r="F64" s="116" t="s">
        <v>238</v>
      </c>
      <c r="G64" s="99" t="s">
        <v>217</v>
      </c>
      <c r="H64" s="31" t="s">
        <v>13</v>
      </c>
    </row>
    <row r="65" spans="1:8" ht="30">
      <c r="A65" s="110" t="b">
        <v>0</v>
      </c>
      <c r="B65" s="87" t="s">
        <v>267</v>
      </c>
      <c r="C65" s="93">
        <v>192168254106</v>
      </c>
      <c r="D65" s="94" t="s">
        <v>268</v>
      </c>
      <c r="E65" s="111"/>
      <c r="F65" s="116" t="s">
        <v>238</v>
      </c>
      <c r="G65" s="99" t="s">
        <v>217</v>
      </c>
      <c r="H65" s="31" t="s">
        <v>13</v>
      </c>
    </row>
    <row r="66" spans="1:8" ht="30">
      <c r="A66" s="110" t="b">
        <v>0</v>
      </c>
      <c r="B66" s="87" t="s">
        <v>142</v>
      </c>
      <c r="C66" s="93" t="s">
        <v>269</v>
      </c>
      <c r="D66" s="94" t="s">
        <v>270</v>
      </c>
      <c r="E66" s="111"/>
      <c r="F66" s="116" t="s">
        <v>238</v>
      </c>
      <c r="G66" s="99" t="s">
        <v>217</v>
      </c>
      <c r="H66" s="31" t="s">
        <v>13</v>
      </c>
    </row>
    <row r="67" spans="1:8" ht="30">
      <c r="A67" s="110" t="b">
        <v>0</v>
      </c>
      <c r="B67" s="87" t="s">
        <v>142</v>
      </c>
      <c r="C67" s="93">
        <v>192168254161</v>
      </c>
      <c r="D67" s="94" t="s">
        <v>271</v>
      </c>
      <c r="E67" s="111"/>
      <c r="F67" s="116" t="s">
        <v>238</v>
      </c>
      <c r="G67" s="99" t="s">
        <v>217</v>
      </c>
      <c r="H67" s="31" t="s">
        <v>13</v>
      </c>
    </row>
    <row r="68" spans="1:8" ht="30">
      <c r="A68" s="110" t="b">
        <v>0</v>
      </c>
      <c r="B68" s="87" t="s">
        <v>190</v>
      </c>
      <c r="C68" s="93" t="s">
        <v>272</v>
      </c>
      <c r="D68" s="94" t="s">
        <v>273</v>
      </c>
      <c r="E68" s="111"/>
      <c r="F68" s="116" t="s">
        <v>238</v>
      </c>
      <c r="G68" s="99" t="s">
        <v>217</v>
      </c>
      <c r="H68" s="31" t="s">
        <v>13</v>
      </c>
    </row>
    <row r="69" spans="1:8" ht="30">
      <c r="A69" s="110" t="b">
        <v>0</v>
      </c>
      <c r="B69" s="87" t="s">
        <v>185</v>
      </c>
      <c r="C69" s="93" t="s">
        <v>274</v>
      </c>
      <c r="D69" s="94" t="s">
        <v>275</v>
      </c>
      <c r="E69" s="111"/>
      <c r="F69" s="116" t="s">
        <v>238</v>
      </c>
      <c r="G69" s="99" t="s">
        <v>217</v>
      </c>
      <c r="H69" s="31" t="s">
        <v>13</v>
      </c>
    </row>
    <row r="70" spans="1:8" ht="30">
      <c r="A70" s="110" t="b">
        <v>0</v>
      </c>
      <c r="B70" s="87" t="s">
        <v>276</v>
      </c>
      <c r="C70" s="93" t="s">
        <v>277</v>
      </c>
      <c r="D70" s="94" t="s">
        <v>278</v>
      </c>
      <c r="E70" s="111"/>
      <c r="F70" s="116" t="s">
        <v>238</v>
      </c>
      <c r="G70" s="99" t="s">
        <v>217</v>
      </c>
      <c r="H70" s="31" t="s">
        <v>13</v>
      </c>
    </row>
    <row r="71" spans="1:8" ht="30">
      <c r="A71" s="110" t="b">
        <v>0</v>
      </c>
      <c r="B71" s="87" t="s">
        <v>279</v>
      </c>
      <c r="C71" s="102">
        <v>192168254122</v>
      </c>
      <c r="D71" s="94" t="s">
        <v>280</v>
      </c>
      <c r="E71" s="111"/>
      <c r="F71" s="116" t="s">
        <v>238</v>
      </c>
      <c r="G71" s="99" t="s">
        <v>217</v>
      </c>
      <c r="H71" s="31" t="s">
        <v>13</v>
      </c>
    </row>
    <row r="72" spans="1:8" ht="30">
      <c r="A72" s="110" t="b">
        <v>0</v>
      </c>
      <c r="B72" s="87" t="s">
        <v>281</v>
      </c>
      <c r="C72" s="93" t="s">
        <v>167</v>
      </c>
      <c r="D72" s="94">
        <v>1</v>
      </c>
      <c r="E72" s="111">
        <v>9999</v>
      </c>
      <c r="F72" s="116" t="s">
        <v>238</v>
      </c>
      <c r="G72" s="99" t="s">
        <v>217</v>
      </c>
      <c r="H72" s="31" t="s">
        <v>13</v>
      </c>
    </row>
    <row r="73" spans="1:8" ht="15">
      <c r="A73" s="110" t="b">
        <v>0</v>
      </c>
      <c r="B73" s="103"/>
      <c r="C73" s="104"/>
      <c r="D73" s="105"/>
      <c r="E73" s="110"/>
      <c r="F73" s="117"/>
      <c r="G73" s="115"/>
      <c r="H73" s="33"/>
    </row>
    <row r="74" spans="1:8" ht="15">
      <c r="A74" s="110" t="b">
        <v>0</v>
      </c>
      <c r="B74" s="103"/>
      <c r="C74" s="104"/>
      <c r="D74" s="105"/>
      <c r="E74" s="110"/>
      <c r="F74" s="117"/>
      <c r="G74" s="115"/>
      <c r="H74" s="33"/>
    </row>
    <row r="75" spans="1:8" ht="15">
      <c r="A75" s="110" t="b">
        <v>0</v>
      </c>
      <c r="B75" s="103"/>
      <c r="C75" s="104"/>
      <c r="D75" s="105"/>
      <c r="E75" s="110"/>
      <c r="F75" s="117"/>
      <c r="G75" s="115"/>
      <c r="H75" s="33"/>
    </row>
    <row r="76" spans="1:8" ht="15">
      <c r="A76" s="110" t="b">
        <v>0</v>
      </c>
      <c r="B76" s="103"/>
      <c r="C76" s="104"/>
      <c r="D76" s="105"/>
      <c r="E76" s="110"/>
      <c r="F76" s="117"/>
      <c r="G76" s="115"/>
      <c r="H76" s="33"/>
    </row>
    <row r="77" spans="1:8" ht="15">
      <c r="A77" s="110" t="b">
        <v>0</v>
      </c>
      <c r="B77" s="103"/>
      <c r="C77" s="104"/>
      <c r="D77" s="105"/>
      <c r="E77" s="110"/>
      <c r="F77" s="117"/>
      <c r="G77" s="115"/>
      <c r="H77" s="33"/>
    </row>
    <row r="78" spans="1:8" ht="15">
      <c r="A78" s="110" t="b">
        <v>0</v>
      </c>
      <c r="B78" s="103"/>
      <c r="C78" s="104"/>
      <c r="D78" s="105"/>
      <c r="E78" s="110"/>
      <c r="F78" s="117"/>
      <c r="G78" s="115"/>
      <c r="H78" s="33"/>
    </row>
  </sheetData>
  <customSheetViews>
    <customSheetView guid="{B40A9C5E-C618-493B-BCFA-E150D515D08B}" filter="1" showAutoFilter="1">
      <pageMargins left="0.7" right="0.7" top="0.75" bottom="0.75" header="0.3" footer="0.3"/>
      <autoFilter ref="B10:H49" xr:uid="{590CF5DC-E6FF-4E73-ACD3-06E5E79AAB38}"/>
    </customSheetView>
    <customSheetView guid="{01EE54DC-C1D8-4E95-BF3D-91D91378377D}" filter="1" showAutoFilter="1">
      <pageMargins left="0.7" right="0.7" top="0.75" bottom="0.75" header="0.3" footer="0.3"/>
      <autoFilter ref="B10:H49" xr:uid="{A03A503C-769C-40FD-B9C8-E213E3085F9E}"/>
    </customSheetView>
    <customSheetView guid="{05D5D0D2-F92B-4169-B75A-C3A367671F84}" filter="1" showAutoFilter="1">
      <pageMargins left="0.7" right="0.7" top="0.75" bottom="0.75" header="0.3" footer="0.3"/>
      <autoFilter ref="B10:H49" xr:uid="{DCA22408-9BC9-4754-AB7B-C5B620E977DF}"/>
    </customSheetView>
    <customSheetView guid="{0935AE66-FC35-475E-A828-D676D857E162}" filter="1" showAutoFilter="1">
      <pageMargins left="0.7" right="0.7" top="0.75" bottom="0.75" header="0.3" footer="0.3"/>
      <autoFilter ref="B10:H49" xr:uid="{90C07B71-79B1-43BF-B148-9182BD52A8C9}"/>
    </customSheetView>
    <customSheetView guid="{7030BC95-F9CA-4503-989C-1240E9BEBDF0}" filter="1" showAutoFilter="1">
      <pageMargins left="0.7" right="0.7" top="0.75" bottom="0.75" header="0.3" footer="0.3"/>
      <autoFilter ref="B10:H49" xr:uid="{CDCA4A85-394F-40EA-984E-4C433073D366}"/>
    </customSheetView>
    <customSheetView guid="{A9863DDC-3170-49EB-B799-D7D2EE136EC4}" filter="1" showAutoFilter="1">
      <pageMargins left="0.7" right="0.7" top="0.75" bottom="0.75" header="0.3" footer="0.3"/>
      <autoFilter ref="B10:H49" xr:uid="{0B474C6B-BB38-4E74-9B52-6E4B5814B19F}"/>
    </customSheetView>
    <customSheetView guid="{080DC21B-165F-4FA8-B1C2-9A6A0F02E1F0}" filter="1" showAutoFilter="1">
      <pageMargins left="0.7" right="0.7" top="0.75" bottom="0.75" header="0.3" footer="0.3"/>
      <autoFilter ref="B10:H49" xr:uid="{DE003DE3-2992-41E4-B05E-F5FC1C10210F}"/>
    </customSheetView>
    <customSheetView guid="{63E967C7-6D99-4232-B772-E5DE5097E9DF}" filter="1" showAutoFilter="1">
      <pageMargins left="0.7" right="0.7" top="0.75" bottom="0.75" header="0.3" footer="0.3"/>
      <autoFilter ref="B10:H49" xr:uid="{B214C276-6400-43B2-8FBD-DC9F0536CA54}"/>
    </customSheetView>
  </customSheetViews>
  <mergeCells count="4">
    <mergeCell ref="B6:D9"/>
    <mergeCell ref="B15:D15"/>
    <mergeCell ref="B29:D29"/>
    <mergeCell ref="B46:D46"/>
  </mergeCells>
  <conditionalFormatting sqref="B1:B9">
    <cfRule type="expression" dxfId="0" priority="1">
      <formula>($A:A=TRUE)</formula>
    </cfRule>
  </conditionalFormatting>
  <dataValidations count="1">
    <dataValidation type="list" allowBlank="1" showErrorMessage="1" sqref="H11:H14 H16:H28 H30:H78" xr:uid="{00000000-0002-0000-0600-000000000000}">
      <formula1>"ACTIVA,INACTIVA"</formula1>
    </dataValidation>
  </dataValidations>
  <printOptions horizontalCentered="1" gridLines="1"/>
  <pageMargins left="0.7" right="0.7" top="0.75" bottom="0.75" header="0" footer="0"/>
  <pageSetup fitToHeight="0" pageOrder="overThenDown" orientation="landscape" cellComments="atEnd"/>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22"/>
  <sheetViews>
    <sheetView showGridLines="0" workbookViewId="0"/>
  </sheetViews>
  <sheetFormatPr baseColWidth="10" defaultColWidth="14.42578125" defaultRowHeight="15.75" customHeight="1"/>
  <cols>
    <col min="1" max="1" width="2.7109375" customWidth="1"/>
    <col min="2" max="2" width="50.42578125" customWidth="1"/>
    <col min="3" max="3" width="20.7109375" customWidth="1"/>
    <col min="4" max="4" width="17" customWidth="1"/>
    <col min="5" max="5" width="17.28515625" customWidth="1"/>
    <col min="6" max="7" width="18.140625" customWidth="1"/>
  </cols>
  <sheetData>
    <row r="1" spans="1:7" ht="16.5">
      <c r="A1" s="118"/>
      <c r="B1" s="119"/>
      <c r="C1" s="119"/>
      <c r="D1" s="119"/>
      <c r="E1" s="119"/>
      <c r="F1" s="119"/>
      <c r="G1" s="119"/>
    </row>
    <row r="2" spans="1:7" ht="21" customHeight="1">
      <c r="A2" s="120"/>
      <c r="B2" s="120"/>
      <c r="C2" s="121" t="s">
        <v>282</v>
      </c>
      <c r="D2" s="121"/>
      <c r="E2" s="121"/>
      <c r="F2" s="121"/>
      <c r="G2" s="121"/>
    </row>
    <row r="3" spans="1:7" ht="27.75" customHeight="1">
      <c r="A3" s="122"/>
      <c r="B3" s="122"/>
      <c r="C3" s="121"/>
      <c r="D3" s="121"/>
      <c r="E3" s="121"/>
      <c r="F3" s="123" t="s">
        <v>1</v>
      </c>
      <c r="G3" s="124">
        <f ca="1">TODAY()</f>
        <v>45421</v>
      </c>
    </row>
    <row r="4" spans="1:7" ht="56.25">
      <c r="A4" s="122"/>
      <c r="B4" s="122"/>
      <c r="C4" s="121"/>
      <c r="D4" s="121"/>
      <c r="E4" s="121"/>
      <c r="F4" s="121"/>
      <c r="G4" s="121"/>
    </row>
    <row r="5" spans="1:7" ht="16.5">
      <c r="A5" s="125"/>
      <c r="B5" s="125"/>
      <c r="C5" s="126"/>
      <c r="D5" s="126"/>
      <c r="E5" s="126"/>
      <c r="F5" s="126"/>
      <c r="G5" s="126"/>
    </row>
    <row r="6" spans="1:7" ht="37.5">
      <c r="A6" s="127"/>
      <c r="B6" s="127"/>
      <c r="C6" s="127"/>
      <c r="D6" s="128"/>
      <c r="E6" s="297">
        <f>SUM(C9,C10,C11)</f>
        <v>72</v>
      </c>
      <c r="F6" s="128"/>
      <c r="G6" s="128"/>
    </row>
    <row r="7" spans="1:7" ht="30" customHeight="1">
      <c r="A7" s="129"/>
      <c r="B7" s="299" t="s">
        <v>283</v>
      </c>
      <c r="C7" s="293"/>
      <c r="D7" s="293"/>
      <c r="E7" s="298"/>
      <c r="F7" s="128"/>
      <c r="G7" s="128"/>
    </row>
    <row r="8" spans="1:7" ht="18" customHeight="1">
      <c r="E8" s="130" t="s">
        <v>284</v>
      </c>
      <c r="F8" s="131"/>
      <c r="G8" s="131"/>
    </row>
    <row r="9" spans="1:7" ht="18" customHeight="1">
      <c r="A9" s="132"/>
      <c r="B9" s="133" t="s">
        <v>285</v>
      </c>
      <c r="C9" s="134">
        <f>E20</f>
        <v>68</v>
      </c>
      <c r="E9" s="135"/>
      <c r="G9" s="136"/>
    </row>
    <row r="10" spans="1:7" ht="18" customHeight="1">
      <c r="A10" s="137"/>
      <c r="B10" s="133" t="s">
        <v>286</v>
      </c>
      <c r="C10" s="138">
        <f>F20</f>
        <v>3</v>
      </c>
      <c r="E10" s="139"/>
      <c r="F10" s="140"/>
      <c r="G10" s="136"/>
    </row>
    <row r="11" spans="1:7" ht="18" customHeight="1">
      <c r="A11" s="141"/>
      <c r="B11" s="133" t="s">
        <v>287</v>
      </c>
      <c r="C11" s="142">
        <f>G20</f>
        <v>1</v>
      </c>
      <c r="E11" s="143"/>
      <c r="F11" s="143"/>
      <c r="G11" s="136"/>
    </row>
    <row r="12" spans="1:7" ht="18" customHeight="1">
      <c r="C12" s="144"/>
      <c r="D12" s="145"/>
      <c r="E12" s="146"/>
      <c r="F12" s="146"/>
      <c r="G12" s="119"/>
    </row>
    <row r="13" spans="1:7" ht="18" customHeight="1">
      <c r="A13" s="119"/>
      <c r="B13" s="119"/>
      <c r="C13" s="147"/>
      <c r="D13" s="145"/>
      <c r="E13" s="146"/>
      <c r="F13" s="146"/>
      <c r="G13" s="119"/>
    </row>
    <row r="14" spans="1:7" ht="16.5">
      <c r="A14" s="119"/>
      <c r="B14" s="119"/>
      <c r="C14" s="148"/>
      <c r="D14" s="145"/>
      <c r="E14" s="149"/>
      <c r="F14" s="119"/>
      <c r="G14" s="119"/>
    </row>
    <row r="15" spans="1:7" ht="16.5">
      <c r="A15" s="119"/>
      <c r="B15" s="119"/>
      <c r="C15" s="150"/>
      <c r="D15" s="145"/>
      <c r="E15" s="149"/>
      <c r="F15" s="119"/>
      <c r="G15" s="119"/>
    </row>
    <row r="16" spans="1:7" ht="18" customHeight="1">
      <c r="A16" s="119"/>
      <c r="B16" s="119"/>
      <c r="C16" s="151"/>
      <c r="D16" s="152"/>
      <c r="E16" s="153"/>
      <c r="F16" s="154"/>
      <c r="G16" s="119"/>
    </row>
    <row r="17" spans="1:7" ht="18" customHeight="1">
      <c r="A17" s="119"/>
      <c r="B17" s="119"/>
      <c r="C17" s="151"/>
      <c r="D17" s="152"/>
      <c r="E17" s="155"/>
      <c r="F17" s="156"/>
      <c r="G17" s="157"/>
    </row>
    <row r="18" spans="1:7" ht="19.5" customHeight="1">
      <c r="A18" s="158"/>
      <c r="B18" s="300" t="s">
        <v>288</v>
      </c>
      <c r="C18" s="292"/>
      <c r="D18" s="292"/>
      <c r="E18" s="159" t="s">
        <v>13</v>
      </c>
      <c r="F18" s="160" t="s">
        <v>3</v>
      </c>
      <c r="G18" s="161" t="s">
        <v>289</v>
      </c>
    </row>
    <row r="19" spans="1:7" ht="6" customHeight="1">
      <c r="A19" s="162"/>
      <c r="B19" s="163"/>
      <c r="C19" s="164"/>
      <c r="D19" s="164"/>
      <c r="E19" s="164"/>
      <c r="F19" s="164"/>
      <c r="G19" s="165"/>
    </row>
    <row r="20" spans="1:7" ht="18" customHeight="1">
      <c r="A20" s="166"/>
      <c r="B20" s="301">
        <f>SUM( E20,F20,G20)</f>
        <v>72</v>
      </c>
      <c r="C20" s="302"/>
      <c r="D20" s="302"/>
      <c r="E20" s="167">
        <f>COUNTIFS(E42:E122,"ACTIVO")</f>
        <v>68</v>
      </c>
      <c r="F20" s="167">
        <f>COUNTIFS(E42:E122,"INACTIVA")</f>
        <v>3</v>
      </c>
      <c r="G20" s="168">
        <f>COUNTIFS(E42:E122,"PENDIENTE")</f>
        <v>1</v>
      </c>
    </row>
    <row r="21" spans="1:7" ht="12" customHeight="1">
      <c r="A21" s="119"/>
      <c r="B21" s="169"/>
      <c r="C21" s="170"/>
      <c r="D21" s="171"/>
      <c r="E21" s="172"/>
      <c r="F21" s="173"/>
      <c r="G21" s="174"/>
    </row>
    <row r="22" spans="1:7" ht="12" customHeight="1">
      <c r="A22" s="119"/>
      <c r="B22" s="175" t="s">
        <v>290</v>
      </c>
      <c r="C22" s="151"/>
      <c r="D22" s="176"/>
      <c r="E22" s="177"/>
      <c r="F22" s="178"/>
      <c r="G22" s="157"/>
    </row>
    <row r="23" spans="1:7" ht="18" customHeight="1">
      <c r="A23" s="119"/>
      <c r="B23" s="179"/>
      <c r="C23" s="179"/>
      <c r="D23" s="179"/>
      <c r="E23" s="179"/>
      <c r="F23" s="180"/>
      <c r="G23" s="180"/>
    </row>
    <row r="24" spans="1:7" ht="18" customHeight="1">
      <c r="A24" s="119"/>
      <c r="B24" s="179"/>
      <c r="C24" s="179"/>
      <c r="D24" s="179"/>
      <c r="E24" s="179"/>
      <c r="F24" s="180"/>
      <c r="G24" s="180"/>
    </row>
    <row r="25" spans="1:7" ht="18" customHeight="1">
      <c r="A25" s="119"/>
      <c r="B25" s="179"/>
      <c r="C25" s="179"/>
      <c r="D25" s="179"/>
      <c r="E25" s="179"/>
      <c r="F25" s="180"/>
      <c r="G25" s="180"/>
    </row>
    <row r="26" spans="1:7" ht="18" customHeight="1">
      <c r="A26" s="119"/>
      <c r="B26" s="303"/>
      <c r="C26" s="292"/>
      <c r="D26" s="292"/>
      <c r="E26" s="292"/>
      <c r="F26" s="180" t="s">
        <v>291</v>
      </c>
      <c r="G26" s="180"/>
    </row>
    <row r="27" spans="1:7" ht="18" customHeight="1">
      <c r="A27" s="119"/>
      <c r="B27" s="304"/>
      <c r="C27" s="296"/>
      <c r="D27" s="296"/>
      <c r="E27" s="305"/>
      <c r="F27" s="180"/>
      <c r="G27" s="180"/>
    </row>
    <row r="28" spans="1:7" ht="18" customHeight="1">
      <c r="A28" s="119"/>
      <c r="B28" s="303"/>
      <c r="C28" s="292"/>
      <c r="D28" s="292"/>
      <c r="E28" s="292"/>
      <c r="F28" s="180"/>
      <c r="G28" s="180"/>
    </row>
    <row r="29" spans="1:7" ht="18" customHeight="1">
      <c r="A29" s="119"/>
      <c r="B29" s="304"/>
      <c r="C29" s="296"/>
      <c r="D29" s="296"/>
      <c r="E29" s="305"/>
      <c r="F29" s="180"/>
      <c r="G29" s="180"/>
    </row>
    <row r="30" spans="1:7" ht="18" customHeight="1">
      <c r="A30" s="119"/>
      <c r="B30" s="304"/>
      <c r="C30" s="296"/>
      <c r="D30" s="296"/>
      <c r="E30" s="305"/>
      <c r="F30" s="180"/>
      <c r="G30" s="180"/>
    </row>
    <row r="31" spans="1:7" ht="18" customHeight="1">
      <c r="A31" s="119"/>
      <c r="B31" s="304"/>
      <c r="C31" s="296"/>
      <c r="D31" s="296"/>
      <c r="E31" s="305"/>
      <c r="F31" s="180"/>
      <c r="G31" s="180"/>
    </row>
    <row r="32" spans="1:7" ht="18" customHeight="1">
      <c r="A32" s="119"/>
      <c r="B32" s="304"/>
      <c r="C32" s="296"/>
      <c r="D32" s="296"/>
      <c r="E32" s="305"/>
      <c r="F32" s="180"/>
      <c r="G32" s="180"/>
    </row>
    <row r="33" spans="1:7" ht="18" customHeight="1">
      <c r="A33" s="119"/>
      <c r="B33" s="304"/>
      <c r="C33" s="296"/>
      <c r="D33" s="296"/>
      <c r="E33" s="305"/>
      <c r="F33" s="180"/>
      <c r="G33" s="180"/>
    </row>
    <row r="34" spans="1:7" ht="18" customHeight="1">
      <c r="A34" s="119"/>
      <c r="B34" s="304"/>
      <c r="C34" s="296"/>
      <c r="D34" s="296"/>
      <c r="E34" s="305"/>
      <c r="F34" s="180"/>
      <c r="G34" s="180"/>
    </row>
    <row r="35" spans="1:7" ht="18" customHeight="1">
      <c r="A35" s="181"/>
      <c r="B35" s="182"/>
      <c r="C35" s="182"/>
      <c r="D35" s="182"/>
      <c r="E35" s="182"/>
      <c r="F35" s="180"/>
      <c r="G35" s="180"/>
    </row>
    <row r="36" spans="1:7" ht="18" customHeight="1">
      <c r="A36" s="119"/>
      <c r="B36" s="182"/>
      <c r="C36" s="182"/>
      <c r="D36" s="182"/>
      <c r="E36" s="182"/>
      <c r="F36" s="180"/>
      <c r="G36" s="180"/>
    </row>
    <row r="37" spans="1:7" ht="18" customHeight="1">
      <c r="A37" s="119"/>
      <c r="B37" s="182"/>
      <c r="C37" s="182"/>
      <c r="D37" s="182"/>
      <c r="E37" s="182"/>
      <c r="F37" s="180"/>
      <c r="G37" s="180"/>
    </row>
    <row r="38" spans="1:7" ht="18" customHeight="1">
      <c r="A38" s="119"/>
      <c r="B38" s="182"/>
      <c r="C38" s="180"/>
      <c r="D38" s="180"/>
      <c r="E38" s="180"/>
      <c r="F38" s="180"/>
      <c r="G38" s="180"/>
    </row>
    <row r="39" spans="1:7" ht="12" customHeight="1">
      <c r="A39" s="119"/>
      <c r="B39" s="307"/>
      <c r="C39" s="292"/>
      <c r="D39" s="292"/>
      <c r="E39" s="292"/>
      <c r="F39" s="119"/>
      <c r="G39" s="119"/>
    </row>
    <row r="40" spans="1:7" ht="16.5">
      <c r="A40" s="119"/>
      <c r="B40" s="306" t="s">
        <v>292</v>
      </c>
      <c r="C40" s="293"/>
      <c r="D40" s="293"/>
      <c r="E40" s="293"/>
      <c r="F40" s="119"/>
      <c r="G40" s="157"/>
    </row>
    <row r="41" spans="1:7" ht="16.5">
      <c r="A41" s="119"/>
      <c r="B41" s="307"/>
      <c r="C41" s="292"/>
      <c r="D41" s="292"/>
      <c r="E41" s="292"/>
      <c r="F41" s="119"/>
      <c r="G41" s="183"/>
    </row>
    <row r="42" spans="1:7" ht="12.75">
      <c r="A42" s="184"/>
      <c r="B42" s="185" t="s">
        <v>293</v>
      </c>
      <c r="C42" s="186" t="s">
        <v>90</v>
      </c>
      <c r="D42" s="186" t="s">
        <v>294</v>
      </c>
      <c r="E42" s="186" t="s">
        <v>93</v>
      </c>
      <c r="F42" s="186" t="s">
        <v>295</v>
      </c>
      <c r="G42" s="187"/>
    </row>
    <row r="43" spans="1:7" ht="16.5">
      <c r="A43" s="188"/>
      <c r="B43" s="189" t="s">
        <v>296</v>
      </c>
      <c r="C43" s="190" t="s">
        <v>172</v>
      </c>
      <c r="D43" s="180" t="s">
        <v>297</v>
      </c>
      <c r="E43" s="180" t="s">
        <v>298</v>
      </c>
      <c r="F43" s="180" t="s">
        <v>299</v>
      </c>
      <c r="G43" s="183"/>
    </row>
    <row r="44" spans="1:7" ht="16.5">
      <c r="A44" s="188"/>
      <c r="B44" s="189" t="s">
        <v>300</v>
      </c>
      <c r="C44" s="190">
        <v>192168254165</v>
      </c>
      <c r="D44" s="180" t="s">
        <v>297</v>
      </c>
      <c r="E44" s="180" t="s">
        <v>298</v>
      </c>
      <c r="F44" s="180" t="s">
        <v>299</v>
      </c>
      <c r="G44" s="183"/>
    </row>
    <row r="45" spans="1:7" ht="16.5">
      <c r="A45" s="188"/>
      <c r="B45" s="189" t="s">
        <v>300</v>
      </c>
      <c r="C45" s="190">
        <v>192168254166</v>
      </c>
      <c r="D45" s="180" t="s">
        <v>297</v>
      </c>
      <c r="E45" s="180" t="s">
        <v>298</v>
      </c>
      <c r="F45" s="180" t="s">
        <v>299</v>
      </c>
      <c r="G45" s="191"/>
    </row>
    <row r="46" spans="1:7" ht="16.5">
      <c r="A46" s="188"/>
      <c r="B46" s="189" t="s">
        <v>301</v>
      </c>
      <c r="C46" s="190" t="s">
        <v>146</v>
      </c>
      <c r="D46" s="180" t="s">
        <v>297</v>
      </c>
      <c r="E46" s="180" t="s">
        <v>298</v>
      </c>
      <c r="F46" s="180" t="s">
        <v>299</v>
      </c>
      <c r="G46" s="191"/>
    </row>
    <row r="47" spans="1:7" ht="18" customHeight="1">
      <c r="A47" s="188"/>
      <c r="B47" s="189" t="s">
        <v>216</v>
      </c>
      <c r="C47" s="190">
        <v>192168254101</v>
      </c>
      <c r="D47" s="180" t="s">
        <v>297</v>
      </c>
      <c r="E47" s="180" t="s">
        <v>298</v>
      </c>
      <c r="F47" s="180" t="s">
        <v>302</v>
      </c>
      <c r="G47" s="192"/>
    </row>
    <row r="48" spans="1:7" ht="18" customHeight="1">
      <c r="A48" s="188"/>
      <c r="B48" s="189" t="s">
        <v>218</v>
      </c>
      <c r="C48" s="190">
        <v>192168254102</v>
      </c>
      <c r="D48" s="180" t="s">
        <v>297</v>
      </c>
      <c r="E48" s="180" t="s">
        <v>298</v>
      </c>
      <c r="F48" s="180" t="s">
        <v>302</v>
      </c>
      <c r="G48" s="193"/>
    </row>
    <row r="49" spans="1:7" ht="18" customHeight="1">
      <c r="A49" s="188"/>
      <c r="B49" s="189" t="s">
        <v>303</v>
      </c>
      <c r="C49" s="190">
        <v>192168254111</v>
      </c>
      <c r="D49" s="180" t="s">
        <v>304</v>
      </c>
      <c r="E49" s="180" t="s">
        <v>298</v>
      </c>
      <c r="F49" s="180" t="s">
        <v>302</v>
      </c>
      <c r="G49" s="193"/>
    </row>
    <row r="50" spans="1:7" ht="18" customHeight="1">
      <c r="A50" s="188"/>
      <c r="B50" s="189" t="s">
        <v>219</v>
      </c>
      <c r="C50" s="190">
        <v>192168254103</v>
      </c>
      <c r="D50" s="180" t="s">
        <v>297</v>
      </c>
      <c r="E50" s="180" t="s">
        <v>298</v>
      </c>
      <c r="F50" s="180" t="s">
        <v>302</v>
      </c>
      <c r="G50" s="194"/>
    </row>
    <row r="51" spans="1:7" ht="18" customHeight="1">
      <c r="A51" s="188"/>
      <c r="B51" s="189" t="s">
        <v>220</v>
      </c>
      <c r="C51" s="190">
        <v>192168254104</v>
      </c>
      <c r="D51" s="180" t="s">
        <v>297</v>
      </c>
      <c r="E51" s="180" t="s">
        <v>298</v>
      </c>
      <c r="F51" s="180" t="s">
        <v>302</v>
      </c>
    </row>
    <row r="52" spans="1:7" ht="18" customHeight="1">
      <c r="A52" s="188"/>
      <c r="B52" s="189" t="s">
        <v>222</v>
      </c>
      <c r="C52" s="190">
        <v>192168254117</v>
      </c>
      <c r="D52" s="180" t="s">
        <v>297</v>
      </c>
      <c r="E52" s="180" t="s">
        <v>298</v>
      </c>
      <c r="F52" s="180" t="s">
        <v>302</v>
      </c>
      <c r="G52" s="194"/>
    </row>
    <row r="53" spans="1:7" ht="18" customHeight="1">
      <c r="A53" s="188"/>
      <c r="B53" s="189" t="s">
        <v>223</v>
      </c>
      <c r="C53" s="190">
        <v>192168254115</v>
      </c>
      <c r="D53" s="180" t="s">
        <v>297</v>
      </c>
      <c r="E53" s="180" t="s">
        <v>298</v>
      </c>
      <c r="F53" s="180" t="s">
        <v>302</v>
      </c>
    </row>
    <row r="54" spans="1:7" ht="18" customHeight="1">
      <c r="A54" s="188"/>
      <c r="B54" s="189" t="s">
        <v>224</v>
      </c>
      <c r="C54" s="190">
        <v>192168254116</v>
      </c>
      <c r="D54" s="180" t="s">
        <v>297</v>
      </c>
      <c r="E54" s="180" t="s">
        <v>298</v>
      </c>
      <c r="F54" s="180" t="s">
        <v>302</v>
      </c>
      <c r="G54" s="195"/>
    </row>
    <row r="55" spans="1:7" ht="18" customHeight="1">
      <c r="A55" s="188"/>
      <c r="B55" s="189" t="s">
        <v>225</v>
      </c>
      <c r="C55" s="190">
        <v>192168254118</v>
      </c>
      <c r="D55" s="180" t="s">
        <v>297</v>
      </c>
      <c r="E55" s="180" t="s">
        <v>298</v>
      </c>
      <c r="F55" s="180" t="s">
        <v>302</v>
      </c>
      <c r="G55" s="196"/>
    </row>
    <row r="56" spans="1:7" ht="18" customHeight="1">
      <c r="A56" s="188"/>
      <c r="B56" s="189" t="s">
        <v>225</v>
      </c>
      <c r="C56" s="190">
        <v>192168254119</v>
      </c>
      <c r="D56" s="180" t="s">
        <v>297</v>
      </c>
      <c r="E56" s="180" t="s">
        <v>298</v>
      </c>
      <c r="F56" s="180" t="s">
        <v>302</v>
      </c>
      <c r="G56" s="196"/>
    </row>
    <row r="57" spans="1:7" ht="18" customHeight="1">
      <c r="A57" s="188"/>
      <c r="B57" s="189" t="s">
        <v>225</v>
      </c>
      <c r="C57" s="190">
        <v>192168254127</v>
      </c>
      <c r="D57" s="180" t="s">
        <v>297</v>
      </c>
      <c r="E57" s="180" t="s">
        <v>298</v>
      </c>
      <c r="F57" s="180" t="s">
        <v>302</v>
      </c>
      <c r="G57" s="196"/>
    </row>
    <row r="58" spans="1:7" ht="18" customHeight="1">
      <c r="A58" s="188"/>
      <c r="B58" s="189" t="s">
        <v>225</v>
      </c>
      <c r="C58" s="190">
        <v>192168254128</v>
      </c>
      <c r="D58" s="180" t="s">
        <v>297</v>
      </c>
      <c r="E58" s="180" t="s">
        <v>298</v>
      </c>
      <c r="F58" s="180" t="s">
        <v>302</v>
      </c>
      <c r="G58" s="196"/>
    </row>
    <row r="59" spans="1:7" ht="18" customHeight="1">
      <c r="A59" s="188"/>
      <c r="B59" s="189" t="s">
        <v>235</v>
      </c>
      <c r="C59" s="190">
        <v>192168254129</v>
      </c>
      <c r="D59" s="180" t="s">
        <v>297</v>
      </c>
      <c r="E59" s="180" t="s">
        <v>298</v>
      </c>
      <c r="F59" s="180" t="s">
        <v>302</v>
      </c>
      <c r="G59" s="196"/>
    </row>
    <row r="60" spans="1:7" ht="18" customHeight="1">
      <c r="A60" s="188"/>
      <c r="B60" s="189" t="s">
        <v>227</v>
      </c>
      <c r="C60" s="190">
        <v>192168254131</v>
      </c>
      <c r="D60" s="180" t="s">
        <v>297</v>
      </c>
      <c r="E60" s="180" t="s">
        <v>298</v>
      </c>
      <c r="F60" s="180" t="s">
        <v>302</v>
      </c>
      <c r="G60" s="196"/>
    </row>
    <row r="61" spans="1:7" ht="18" customHeight="1">
      <c r="A61" s="197"/>
      <c r="B61" s="198" t="s">
        <v>11</v>
      </c>
      <c r="C61" s="190" t="s">
        <v>12</v>
      </c>
      <c r="D61" s="180" t="s">
        <v>297</v>
      </c>
      <c r="E61" s="180" t="s">
        <v>3</v>
      </c>
      <c r="F61" s="180" t="s">
        <v>305</v>
      </c>
      <c r="G61" s="196"/>
    </row>
    <row r="62" spans="1:7" ht="18" customHeight="1">
      <c r="A62" s="197"/>
      <c r="B62" s="198" t="s">
        <v>14</v>
      </c>
      <c r="C62" s="190" t="s">
        <v>15</v>
      </c>
      <c r="D62" s="180" t="s">
        <v>297</v>
      </c>
      <c r="E62" s="180" t="s">
        <v>3</v>
      </c>
      <c r="F62" s="180" t="s">
        <v>305</v>
      </c>
      <c r="G62" s="196"/>
    </row>
    <row r="63" spans="1:7" ht="18" customHeight="1">
      <c r="A63" s="197"/>
      <c r="B63" s="198" t="s">
        <v>16</v>
      </c>
      <c r="C63" s="190">
        <v>192168254170</v>
      </c>
      <c r="D63" s="180" t="s">
        <v>297</v>
      </c>
      <c r="E63" s="180" t="s">
        <v>298</v>
      </c>
      <c r="F63" s="180" t="s">
        <v>305</v>
      </c>
      <c r="G63" s="196"/>
    </row>
    <row r="64" spans="1:7" ht="18" customHeight="1">
      <c r="A64" s="197"/>
      <c r="B64" s="198" t="s">
        <v>17</v>
      </c>
      <c r="C64" s="190" t="s">
        <v>18</v>
      </c>
      <c r="D64" s="180" t="s">
        <v>297</v>
      </c>
      <c r="E64" s="180" t="s">
        <v>3</v>
      </c>
      <c r="F64" s="180" t="s">
        <v>305</v>
      </c>
      <c r="G64" s="196"/>
    </row>
    <row r="65" spans="1:7" ht="18" customHeight="1">
      <c r="A65" s="197"/>
      <c r="B65" s="198" t="s">
        <v>19</v>
      </c>
      <c r="C65" s="190">
        <v>192168254169</v>
      </c>
      <c r="D65" s="180" t="s">
        <v>297</v>
      </c>
      <c r="E65" s="180" t="s">
        <v>298</v>
      </c>
      <c r="F65" s="180" t="s">
        <v>305</v>
      </c>
      <c r="G65" s="196"/>
    </row>
    <row r="66" spans="1:7" ht="18" customHeight="1">
      <c r="A66" s="197"/>
      <c r="B66" s="198" t="s">
        <v>20</v>
      </c>
      <c r="C66" s="190" t="s">
        <v>21</v>
      </c>
      <c r="D66" s="180" t="s">
        <v>297</v>
      </c>
      <c r="E66" s="180" t="s">
        <v>298</v>
      </c>
      <c r="F66" s="180" t="s">
        <v>305</v>
      </c>
      <c r="G66" s="196"/>
    </row>
    <row r="67" spans="1:7" ht="18" customHeight="1">
      <c r="A67" s="197"/>
      <c r="B67" s="198" t="s">
        <v>22</v>
      </c>
      <c r="C67" s="190" t="s">
        <v>23</v>
      </c>
      <c r="D67" s="180" t="s">
        <v>297</v>
      </c>
      <c r="E67" s="180" t="s">
        <v>298</v>
      </c>
      <c r="F67" s="180" t="s">
        <v>305</v>
      </c>
      <c r="G67" s="196"/>
    </row>
    <row r="68" spans="1:7" ht="18" customHeight="1">
      <c r="A68" s="197"/>
      <c r="B68" s="198" t="s">
        <v>24</v>
      </c>
      <c r="C68" s="190">
        <v>192168254171</v>
      </c>
      <c r="D68" s="180" t="s">
        <v>297</v>
      </c>
      <c r="E68" s="180" t="s">
        <v>298</v>
      </c>
      <c r="F68" s="180" t="s">
        <v>305</v>
      </c>
      <c r="G68" s="196"/>
    </row>
    <row r="69" spans="1:7" ht="18" customHeight="1">
      <c r="A69" s="197"/>
      <c r="B69" s="198" t="s">
        <v>25</v>
      </c>
      <c r="C69" s="190" t="s">
        <v>26</v>
      </c>
      <c r="D69" s="180" t="s">
        <v>297</v>
      </c>
      <c r="E69" s="180" t="s">
        <v>298</v>
      </c>
      <c r="F69" s="180" t="s">
        <v>305</v>
      </c>
      <c r="G69" s="196"/>
    </row>
    <row r="70" spans="1:7" ht="18" customHeight="1">
      <c r="A70" s="197"/>
      <c r="B70" s="198" t="s">
        <v>27</v>
      </c>
      <c r="C70" s="190" t="s">
        <v>28</v>
      </c>
      <c r="D70" s="180" t="s">
        <v>297</v>
      </c>
      <c r="E70" s="180" t="s">
        <v>298</v>
      </c>
      <c r="F70" s="180" t="s">
        <v>305</v>
      </c>
      <c r="G70" s="196"/>
    </row>
    <row r="71" spans="1:7" ht="18" customHeight="1">
      <c r="A71" s="197"/>
      <c r="B71" s="198" t="s">
        <v>29</v>
      </c>
      <c r="C71" s="199" t="s">
        <v>30</v>
      </c>
      <c r="D71" s="180" t="s">
        <v>297</v>
      </c>
      <c r="E71" s="180" t="s">
        <v>298</v>
      </c>
      <c r="F71" s="180" t="s">
        <v>305</v>
      </c>
      <c r="G71" s="196"/>
    </row>
    <row r="72" spans="1:7" ht="18" customHeight="1">
      <c r="A72" s="197"/>
      <c r="B72" s="198" t="s">
        <v>31</v>
      </c>
      <c r="C72" s="190">
        <v>192168254220</v>
      </c>
      <c r="D72" s="180" t="s">
        <v>297</v>
      </c>
      <c r="E72" s="180" t="s">
        <v>298</v>
      </c>
      <c r="F72" s="180" t="s">
        <v>305</v>
      </c>
      <c r="G72" s="196"/>
    </row>
    <row r="73" spans="1:7" ht="18" customHeight="1">
      <c r="A73" s="197"/>
      <c r="B73" s="198" t="s">
        <v>32</v>
      </c>
      <c r="C73" s="190" t="s">
        <v>33</v>
      </c>
      <c r="D73" s="180" t="s">
        <v>297</v>
      </c>
      <c r="E73" s="180" t="s">
        <v>298</v>
      </c>
      <c r="F73" s="180" t="s">
        <v>305</v>
      </c>
      <c r="G73" s="196"/>
    </row>
    <row r="74" spans="1:7" ht="18" customHeight="1">
      <c r="A74" s="197"/>
      <c r="B74" s="198" t="s">
        <v>34</v>
      </c>
      <c r="C74" s="190">
        <v>192168254167</v>
      </c>
      <c r="D74" s="180" t="s">
        <v>297</v>
      </c>
      <c r="E74" s="180" t="s">
        <v>298</v>
      </c>
      <c r="F74" s="180" t="s">
        <v>305</v>
      </c>
      <c r="G74" s="196"/>
    </row>
    <row r="75" spans="1:7" ht="18" customHeight="1">
      <c r="A75" s="197"/>
      <c r="B75" s="198" t="s">
        <v>35</v>
      </c>
      <c r="C75" s="190" t="s">
        <v>36</v>
      </c>
      <c r="D75" s="180" t="s">
        <v>297</v>
      </c>
      <c r="E75" s="180" t="s">
        <v>298</v>
      </c>
      <c r="F75" s="180" t="s">
        <v>305</v>
      </c>
      <c r="G75" s="196"/>
    </row>
    <row r="76" spans="1:7" ht="18" customHeight="1">
      <c r="A76" s="197"/>
      <c r="B76" s="198" t="s">
        <v>37</v>
      </c>
      <c r="C76" s="190">
        <v>192168254168</v>
      </c>
      <c r="D76" s="180" t="s">
        <v>297</v>
      </c>
      <c r="E76" s="180" t="s">
        <v>298</v>
      </c>
      <c r="F76" s="180" t="s">
        <v>305</v>
      </c>
      <c r="G76" s="196"/>
    </row>
    <row r="77" spans="1:7" ht="18" customHeight="1">
      <c r="A77" s="197"/>
      <c r="B77" s="198" t="s">
        <v>306</v>
      </c>
      <c r="C77" s="200" t="s">
        <v>307</v>
      </c>
      <c r="D77" s="180" t="s">
        <v>308</v>
      </c>
      <c r="E77" s="180" t="s">
        <v>309</v>
      </c>
      <c r="F77" s="180" t="s">
        <v>305</v>
      </c>
      <c r="G77" s="196"/>
    </row>
    <row r="78" spans="1:7" ht="18" customHeight="1">
      <c r="A78" s="197"/>
      <c r="B78" s="189" t="s">
        <v>235</v>
      </c>
      <c r="C78" s="201" t="s">
        <v>236</v>
      </c>
      <c r="D78" s="180" t="s">
        <v>297</v>
      </c>
      <c r="E78" s="180" t="s">
        <v>298</v>
      </c>
      <c r="F78" s="180" t="s">
        <v>310</v>
      </c>
      <c r="G78" s="196"/>
    </row>
    <row r="79" spans="1:7" ht="18" customHeight="1">
      <c r="A79" s="197"/>
      <c r="B79" s="189" t="s">
        <v>235</v>
      </c>
      <c r="C79" s="201" t="s">
        <v>239</v>
      </c>
      <c r="D79" s="180" t="s">
        <v>297</v>
      </c>
      <c r="E79" s="180" t="s">
        <v>298</v>
      </c>
      <c r="F79" s="180" t="s">
        <v>310</v>
      </c>
      <c r="G79" s="196"/>
    </row>
    <row r="80" spans="1:7" ht="18" customHeight="1">
      <c r="A80" s="197"/>
      <c r="B80" s="189" t="s">
        <v>235</v>
      </c>
      <c r="C80" s="201" t="s">
        <v>241</v>
      </c>
      <c r="D80" s="180" t="s">
        <v>297</v>
      </c>
      <c r="E80" s="180" t="s">
        <v>298</v>
      </c>
      <c r="F80" s="180" t="s">
        <v>310</v>
      </c>
      <c r="G80" s="196"/>
    </row>
    <row r="81" spans="1:7" ht="18" customHeight="1">
      <c r="A81" s="197"/>
      <c r="B81" s="189" t="s">
        <v>235</v>
      </c>
      <c r="C81" s="201" t="s">
        <v>243</v>
      </c>
      <c r="D81" s="180" t="s">
        <v>297</v>
      </c>
      <c r="E81" s="180" t="s">
        <v>298</v>
      </c>
      <c r="F81" s="180" t="s">
        <v>310</v>
      </c>
      <c r="G81" s="196"/>
    </row>
    <row r="82" spans="1:7" ht="18" customHeight="1">
      <c r="A82" s="197"/>
      <c r="B82" s="189" t="s">
        <v>311</v>
      </c>
      <c r="C82" s="201" t="s">
        <v>245</v>
      </c>
      <c r="D82" s="180" t="s">
        <v>297</v>
      </c>
      <c r="E82" s="180" t="s">
        <v>298</v>
      </c>
      <c r="F82" s="180" t="s">
        <v>310</v>
      </c>
      <c r="G82" s="196"/>
    </row>
    <row r="83" spans="1:7" ht="18" customHeight="1">
      <c r="A83" s="197"/>
      <c r="B83" s="189" t="s">
        <v>150</v>
      </c>
      <c r="C83" s="201">
        <v>192168254200</v>
      </c>
      <c r="D83" s="180" t="s">
        <v>297</v>
      </c>
      <c r="E83" s="180" t="s">
        <v>298</v>
      </c>
      <c r="F83" s="180" t="s">
        <v>310</v>
      </c>
      <c r="G83" s="196"/>
    </row>
    <row r="84" spans="1:7" ht="18" customHeight="1">
      <c r="A84" s="197"/>
      <c r="B84" s="189" t="s">
        <v>187</v>
      </c>
      <c r="C84" s="201">
        <v>192168254136</v>
      </c>
      <c r="D84" s="180" t="s">
        <v>297</v>
      </c>
      <c r="E84" s="180" t="s">
        <v>298</v>
      </c>
      <c r="F84" s="180" t="s">
        <v>310</v>
      </c>
      <c r="G84" s="196"/>
    </row>
    <row r="85" spans="1:7" ht="18" customHeight="1">
      <c r="A85" s="197"/>
      <c r="B85" s="189" t="s">
        <v>187</v>
      </c>
      <c r="C85" s="201" t="s">
        <v>249</v>
      </c>
      <c r="D85" s="180" t="s">
        <v>297</v>
      </c>
      <c r="E85" s="180" t="s">
        <v>298</v>
      </c>
      <c r="F85" s="180" t="s">
        <v>310</v>
      </c>
      <c r="G85" s="196"/>
    </row>
    <row r="86" spans="1:7" ht="18" customHeight="1">
      <c r="A86" s="197"/>
      <c r="B86" s="189" t="s">
        <v>187</v>
      </c>
      <c r="C86" s="201" t="s">
        <v>167</v>
      </c>
      <c r="D86" s="180" t="s">
        <v>297</v>
      </c>
      <c r="E86" s="180" t="s">
        <v>298</v>
      </c>
      <c r="F86" s="180" t="s">
        <v>310</v>
      </c>
      <c r="G86" s="196"/>
    </row>
    <row r="87" spans="1:7" ht="18" customHeight="1">
      <c r="A87" s="197"/>
      <c r="B87" s="189" t="s">
        <v>187</v>
      </c>
      <c r="C87" s="201" t="s">
        <v>252</v>
      </c>
      <c r="D87" s="180" t="s">
        <v>297</v>
      </c>
      <c r="E87" s="180" t="s">
        <v>298</v>
      </c>
      <c r="F87" s="180" t="s">
        <v>310</v>
      </c>
      <c r="G87" s="196"/>
    </row>
    <row r="88" spans="1:7" ht="18" customHeight="1">
      <c r="A88" s="197"/>
      <c r="B88" s="189" t="s">
        <v>151</v>
      </c>
      <c r="C88" s="201" t="s">
        <v>168</v>
      </c>
      <c r="D88" s="180" t="s">
        <v>297</v>
      </c>
      <c r="E88" s="180" t="s">
        <v>298</v>
      </c>
      <c r="F88" s="180" t="s">
        <v>310</v>
      </c>
      <c r="G88" s="196"/>
    </row>
    <row r="89" spans="1:7" ht="18" customHeight="1">
      <c r="A89" s="197"/>
      <c r="B89" s="189" t="s">
        <v>187</v>
      </c>
      <c r="C89" s="201" t="s">
        <v>255</v>
      </c>
      <c r="D89" s="180" t="s">
        <v>297</v>
      </c>
      <c r="E89" s="180" t="s">
        <v>298</v>
      </c>
      <c r="F89" s="180" t="s">
        <v>310</v>
      </c>
      <c r="G89" s="196"/>
    </row>
    <row r="90" spans="1:7" ht="18" customHeight="1">
      <c r="A90" s="197"/>
      <c r="B90" s="189" t="s">
        <v>198</v>
      </c>
      <c r="C90" s="201">
        <v>192168254164</v>
      </c>
      <c r="D90" s="180" t="s">
        <v>297</v>
      </c>
      <c r="E90" s="180" t="s">
        <v>298</v>
      </c>
      <c r="F90" s="180" t="s">
        <v>310</v>
      </c>
      <c r="G90" s="196"/>
    </row>
    <row r="91" spans="1:7" ht="18" customHeight="1">
      <c r="A91" s="197"/>
      <c r="B91" s="189" t="s">
        <v>198</v>
      </c>
      <c r="C91" s="201" t="s">
        <v>258</v>
      </c>
      <c r="D91" s="180" t="s">
        <v>297</v>
      </c>
      <c r="E91" s="180" t="s">
        <v>298</v>
      </c>
      <c r="F91" s="180" t="s">
        <v>310</v>
      </c>
      <c r="G91" s="196"/>
    </row>
    <row r="92" spans="1:7" ht="18" customHeight="1">
      <c r="A92" s="197"/>
      <c r="B92" s="189" t="s">
        <v>186</v>
      </c>
      <c r="C92" s="201" t="s">
        <v>181</v>
      </c>
      <c r="D92" s="180" t="s">
        <v>297</v>
      </c>
      <c r="E92" s="180" t="s">
        <v>298</v>
      </c>
      <c r="F92" s="180" t="s">
        <v>310</v>
      </c>
      <c r="G92" s="196"/>
    </row>
    <row r="93" spans="1:7" ht="18" customHeight="1">
      <c r="A93" s="197"/>
      <c r="B93" s="189" t="s">
        <v>193</v>
      </c>
      <c r="C93" s="201" t="s">
        <v>261</v>
      </c>
      <c r="D93" s="180" t="s">
        <v>297</v>
      </c>
      <c r="E93" s="180" t="s">
        <v>298</v>
      </c>
      <c r="F93" s="180" t="s">
        <v>310</v>
      </c>
      <c r="G93" s="196"/>
    </row>
    <row r="94" spans="1:7" ht="18" customHeight="1">
      <c r="A94" s="197"/>
      <c r="B94" s="189" t="s">
        <v>263</v>
      </c>
      <c r="C94" s="201" t="s">
        <v>264</v>
      </c>
      <c r="D94" s="180" t="s">
        <v>297</v>
      </c>
      <c r="E94" s="180" t="s">
        <v>298</v>
      </c>
      <c r="F94" s="180" t="s">
        <v>310</v>
      </c>
      <c r="G94" s="196"/>
    </row>
    <row r="95" spans="1:7" ht="18" customHeight="1">
      <c r="A95" s="197"/>
      <c r="B95" s="189" t="s">
        <v>191</v>
      </c>
      <c r="C95" s="201">
        <v>192168254105</v>
      </c>
      <c r="D95" s="180" t="s">
        <v>297</v>
      </c>
      <c r="E95" s="180" t="s">
        <v>298</v>
      </c>
      <c r="F95" s="180" t="s">
        <v>310</v>
      </c>
      <c r="G95" s="196"/>
    </row>
    <row r="96" spans="1:7" ht="18" customHeight="1">
      <c r="A96" s="197"/>
      <c r="B96" s="189" t="s">
        <v>267</v>
      </c>
      <c r="C96" s="201">
        <v>192168254106</v>
      </c>
      <c r="D96" s="180" t="s">
        <v>297</v>
      </c>
      <c r="E96" s="180" t="s">
        <v>298</v>
      </c>
      <c r="F96" s="180" t="s">
        <v>310</v>
      </c>
      <c r="G96" s="196"/>
    </row>
    <row r="97" spans="1:7" ht="18" customHeight="1">
      <c r="A97" s="197"/>
      <c r="B97" s="189" t="s">
        <v>142</v>
      </c>
      <c r="C97" s="201" t="s">
        <v>269</v>
      </c>
      <c r="D97" s="180" t="s">
        <v>297</v>
      </c>
      <c r="E97" s="180" t="s">
        <v>298</v>
      </c>
      <c r="F97" s="180" t="s">
        <v>310</v>
      </c>
      <c r="G97" s="196"/>
    </row>
    <row r="98" spans="1:7" ht="18" customHeight="1">
      <c r="A98" s="197"/>
      <c r="B98" s="189" t="s">
        <v>142</v>
      </c>
      <c r="C98" s="201">
        <v>192168254161</v>
      </c>
      <c r="D98" s="180" t="s">
        <v>297</v>
      </c>
      <c r="E98" s="180" t="s">
        <v>298</v>
      </c>
      <c r="F98" s="180" t="s">
        <v>310</v>
      </c>
      <c r="G98" s="196"/>
    </row>
    <row r="99" spans="1:7" ht="18" customHeight="1">
      <c r="A99" s="197"/>
      <c r="B99" s="189" t="s">
        <v>190</v>
      </c>
      <c r="C99" s="201" t="s">
        <v>272</v>
      </c>
      <c r="D99" s="180" t="s">
        <v>297</v>
      </c>
      <c r="E99" s="180" t="s">
        <v>298</v>
      </c>
      <c r="F99" s="180" t="s">
        <v>310</v>
      </c>
      <c r="G99" s="196"/>
    </row>
    <row r="100" spans="1:7" ht="18" customHeight="1">
      <c r="A100" s="197"/>
      <c r="B100" s="189" t="s">
        <v>185</v>
      </c>
      <c r="C100" s="201" t="s">
        <v>274</v>
      </c>
      <c r="D100" s="180" t="s">
        <v>297</v>
      </c>
      <c r="E100" s="180" t="s">
        <v>298</v>
      </c>
      <c r="F100" s="180" t="s">
        <v>310</v>
      </c>
      <c r="G100" s="196"/>
    </row>
    <row r="101" spans="1:7" ht="18" customHeight="1">
      <c r="A101" s="197"/>
      <c r="B101" s="189" t="s">
        <v>276</v>
      </c>
      <c r="C101" s="201" t="s">
        <v>277</v>
      </c>
      <c r="D101" s="180" t="s">
        <v>297</v>
      </c>
      <c r="E101" s="180" t="s">
        <v>298</v>
      </c>
      <c r="F101" s="180" t="s">
        <v>310</v>
      </c>
      <c r="G101" s="196"/>
    </row>
    <row r="102" spans="1:7" ht="18" customHeight="1">
      <c r="A102" s="197"/>
      <c r="B102" s="189" t="s">
        <v>279</v>
      </c>
      <c r="C102" s="201">
        <v>192168254122</v>
      </c>
      <c r="D102" s="180" t="s">
        <v>297</v>
      </c>
      <c r="E102" s="180" t="s">
        <v>298</v>
      </c>
      <c r="F102" s="180" t="s">
        <v>310</v>
      </c>
      <c r="G102" s="196"/>
    </row>
    <row r="103" spans="1:7" ht="18" customHeight="1">
      <c r="A103" s="197"/>
      <c r="B103" s="189" t="s">
        <v>281</v>
      </c>
      <c r="C103" s="201" t="s">
        <v>167</v>
      </c>
      <c r="D103" s="180" t="s">
        <v>297</v>
      </c>
      <c r="E103" s="180" t="s">
        <v>298</v>
      </c>
      <c r="F103" s="180" t="s">
        <v>312</v>
      </c>
      <c r="G103" s="196"/>
    </row>
    <row r="104" spans="1:7" ht="18" customHeight="1">
      <c r="A104" s="197"/>
      <c r="B104" s="189" t="s">
        <v>313</v>
      </c>
      <c r="C104" s="201" t="s">
        <v>10</v>
      </c>
      <c r="D104" s="180" t="s">
        <v>297</v>
      </c>
      <c r="E104" s="180" t="s">
        <v>298</v>
      </c>
      <c r="F104" s="180" t="s">
        <v>314</v>
      </c>
      <c r="G104" s="196"/>
    </row>
    <row r="105" spans="1:7" ht="18" customHeight="1">
      <c r="A105" s="197"/>
      <c r="B105" s="189" t="s">
        <v>315</v>
      </c>
      <c r="C105" s="201" t="s">
        <v>316</v>
      </c>
      <c r="D105" s="180" t="s">
        <v>297</v>
      </c>
      <c r="E105" s="180" t="s">
        <v>298</v>
      </c>
      <c r="F105" s="180" t="s">
        <v>314</v>
      </c>
      <c r="G105" s="196"/>
    </row>
    <row r="106" spans="1:7" ht="18" customHeight="1">
      <c r="A106" s="197"/>
      <c r="B106" s="189" t="s">
        <v>317</v>
      </c>
      <c r="C106" s="201" t="s">
        <v>174</v>
      </c>
      <c r="D106" s="180" t="s">
        <v>297</v>
      </c>
      <c r="E106" s="180" t="s">
        <v>298</v>
      </c>
      <c r="F106" s="180" t="s">
        <v>314</v>
      </c>
      <c r="G106" s="196"/>
    </row>
    <row r="107" spans="1:7" ht="18" customHeight="1">
      <c r="A107" s="197"/>
      <c r="B107" s="74" t="s">
        <v>318</v>
      </c>
      <c r="C107" s="75" t="s">
        <v>141</v>
      </c>
      <c r="D107" s="180" t="s">
        <v>297</v>
      </c>
      <c r="E107" s="180" t="s">
        <v>298</v>
      </c>
      <c r="F107" s="180" t="s">
        <v>302</v>
      </c>
      <c r="G107" s="196"/>
    </row>
    <row r="108" spans="1:7" ht="18" customHeight="1">
      <c r="A108" s="197"/>
      <c r="B108" s="71" t="s">
        <v>319</v>
      </c>
      <c r="C108" s="202" t="s">
        <v>166</v>
      </c>
      <c r="D108" s="180" t="s">
        <v>297</v>
      </c>
      <c r="E108" s="180" t="s">
        <v>298</v>
      </c>
      <c r="F108" s="180" t="s">
        <v>302</v>
      </c>
      <c r="G108" s="196"/>
    </row>
    <row r="109" spans="1:7" ht="18" customHeight="1">
      <c r="A109" s="197"/>
      <c r="B109" s="71" t="s">
        <v>320</v>
      </c>
      <c r="C109" s="202" t="s">
        <v>321</v>
      </c>
      <c r="D109" s="180" t="s">
        <v>297</v>
      </c>
      <c r="E109" s="180" t="s">
        <v>298</v>
      </c>
      <c r="F109" s="180" t="s">
        <v>305</v>
      </c>
      <c r="G109" s="196"/>
    </row>
    <row r="110" spans="1:7" ht="18" customHeight="1">
      <c r="A110" s="197"/>
      <c r="B110" s="71" t="s">
        <v>322</v>
      </c>
      <c r="C110" s="202" t="s">
        <v>323</v>
      </c>
      <c r="D110" s="180" t="s">
        <v>297</v>
      </c>
      <c r="E110" s="180" t="s">
        <v>298</v>
      </c>
      <c r="F110" s="180" t="s">
        <v>302</v>
      </c>
      <c r="G110" s="196"/>
    </row>
    <row r="111" spans="1:7" ht="18" customHeight="1">
      <c r="A111" s="197"/>
      <c r="B111" s="189" t="s">
        <v>324</v>
      </c>
      <c r="C111" s="202" t="s">
        <v>325</v>
      </c>
      <c r="D111" s="180" t="s">
        <v>297</v>
      </c>
      <c r="E111" s="180" t="s">
        <v>298</v>
      </c>
      <c r="F111" s="180" t="s">
        <v>312</v>
      </c>
      <c r="G111" s="196"/>
    </row>
    <row r="112" spans="1:7" ht="18" customHeight="1">
      <c r="A112" s="197"/>
      <c r="B112" s="189" t="s">
        <v>322</v>
      </c>
      <c r="C112" s="202" t="s">
        <v>326</v>
      </c>
      <c r="D112" s="180" t="s">
        <v>297</v>
      </c>
      <c r="E112" s="180" t="s">
        <v>298</v>
      </c>
      <c r="F112" s="180" t="s">
        <v>302</v>
      </c>
      <c r="G112" s="196"/>
    </row>
    <row r="113" spans="1:7" ht="18" customHeight="1">
      <c r="A113" s="197"/>
      <c r="B113" s="189" t="s">
        <v>327</v>
      </c>
      <c r="C113" s="201" t="s">
        <v>148</v>
      </c>
      <c r="D113" s="180" t="s">
        <v>297</v>
      </c>
      <c r="E113" s="180" t="s">
        <v>298</v>
      </c>
      <c r="F113" s="180" t="s">
        <v>302</v>
      </c>
      <c r="G113" s="196"/>
    </row>
    <row r="114" spans="1:7" ht="18" customHeight="1">
      <c r="A114" s="197"/>
      <c r="B114" s="189" t="s">
        <v>327</v>
      </c>
      <c r="C114" s="201" t="s">
        <v>149</v>
      </c>
      <c r="D114" s="180" t="s">
        <v>297</v>
      </c>
      <c r="E114" s="180" t="s">
        <v>298</v>
      </c>
      <c r="F114" s="180" t="s">
        <v>302</v>
      </c>
      <c r="G114" s="196"/>
    </row>
    <row r="115" spans="1:7" ht="18" customHeight="1">
      <c r="A115" s="197"/>
      <c r="B115" s="188"/>
      <c r="C115" s="203"/>
      <c r="D115" s="119"/>
      <c r="E115" s="119"/>
      <c r="F115" s="119"/>
      <c r="G115" s="196"/>
    </row>
    <row r="116" spans="1:7" ht="18" customHeight="1">
      <c r="A116" s="197"/>
      <c r="B116" s="188"/>
      <c r="C116" s="203"/>
      <c r="D116" s="119"/>
      <c r="E116" s="119"/>
      <c r="F116" s="119"/>
      <c r="G116" s="196"/>
    </row>
    <row r="117" spans="1:7" ht="18" customHeight="1">
      <c r="A117" s="197"/>
      <c r="B117" s="188"/>
      <c r="C117" s="203"/>
      <c r="D117" s="119"/>
      <c r="E117" s="119"/>
      <c r="F117" s="119"/>
      <c r="G117" s="196"/>
    </row>
    <row r="118" spans="1:7" ht="18" customHeight="1">
      <c r="A118" s="197"/>
      <c r="B118" s="188"/>
      <c r="C118" s="203"/>
      <c r="D118" s="119"/>
      <c r="E118" s="119"/>
      <c r="F118" s="119"/>
      <c r="G118" s="196"/>
    </row>
    <row r="119" spans="1:7" ht="18" customHeight="1">
      <c r="A119" s="197"/>
      <c r="B119" s="188"/>
      <c r="C119" s="203"/>
      <c r="D119" s="119"/>
      <c r="E119" s="119"/>
      <c r="F119" s="119"/>
      <c r="G119" s="196"/>
    </row>
    <row r="120" spans="1:7" ht="18" customHeight="1">
      <c r="A120" s="197"/>
      <c r="B120" s="188"/>
      <c r="C120" s="203"/>
      <c r="D120" s="119"/>
      <c r="E120" s="119"/>
      <c r="F120" s="119"/>
      <c r="G120" s="196"/>
    </row>
    <row r="121" spans="1:7" ht="18" customHeight="1">
      <c r="A121" s="197"/>
      <c r="B121" s="188"/>
      <c r="C121" s="203"/>
      <c r="D121" s="119"/>
      <c r="E121" s="119"/>
      <c r="F121" s="119"/>
      <c r="G121" s="196"/>
    </row>
    <row r="122" spans="1:7" ht="18" customHeight="1">
      <c r="A122" s="197"/>
      <c r="B122" s="188"/>
      <c r="C122" s="203"/>
      <c r="D122" s="119"/>
      <c r="E122" s="119"/>
      <c r="F122" s="119"/>
      <c r="G122" s="196"/>
    </row>
  </sheetData>
  <mergeCells count="16">
    <mergeCell ref="B27:E27"/>
    <mergeCell ref="B28:E28"/>
    <mergeCell ref="B40:E40"/>
    <mergeCell ref="B41:E41"/>
    <mergeCell ref="B29:E29"/>
    <mergeCell ref="B30:E30"/>
    <mergeCell ref="B31:E31"/>
    <mergeCell ref="B32:E32"/>
    <mergeCell ref="B33:E33"/>
    <mergeCell ref="B34:E34"/>
    <mergeCell ref="B39:E39"/>
    <mergeCell ref="E6:E7"/>
    <mergeCell ref="B7:D7"/>
    <mergeCell ref="B18:D18"/>
    <mergeCell ref="B20:D20"/>
    <mergeCell ref="B26:E26"/>
  </mergeCells>
  <dataValidations count="2">
    <dataValidation type="list" allowBlank="1" showErrorMessage="1" sqref="F43:F114" xr:uid="{00000000-0002-0000-0700-000000000000}">
      <formula1>"RESPALDO,CAMARAS,TELEFONIA,ESTACION,SERVIDOR,ACCESO"</formula1>
    </dataValidation>
    <dataValidation type="list" allowBlank="1" showErrorMessage="1" sqref="E43:E114" xr:uid="{00000000-0002-0000-0700-000001000000}">
      <formula1>"ACTIVO,INACTIVA,PENDIENTE"</formula1>
    </dataValidation>
  </dataValidations>
  <printOptions horizontalCentered="1" gridLines="1"/>
  <pageMargins left="0.7" right="0.7" top="0.75" bottom="0.75" header="0" footer="0"/>
  <pageSetup scale="66" pageOrder="overThenDown" orientation="portrait" cellComments="atEnd"/>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pageSetUpPr fitToPage="1"/>
  </sheetPr>
  <dimension ref="A1:H232"/>
  <sheetViews>
    <sheetView showGridLines="0" tabSelected="1" workbookViewId="0"/>
  </sheetViews>
  <sheetFormatPr baseColWidth="10" defaultColWidth="14.42578125" defaultRowHeight="15.75" customHeight="1"/>
  <cols>
    <col min="1" max="1" width="2.7109375" customWidth="1"/>
    <col min="2" max="2" width="69" customWidth="1"/>
    <col min="3" max="3" width="20.7109375" customWidth="1"/>
    <col min="4" max="4" width="17" customWidth="1"/>
    <col min="5" max="5" width="12.5703125" customWidth="1"/>
    <col min="6" max="8" width="18.140625" customWidth="1"/>
  </cols>
  <sheetData>
    <row r="1" spans="1:8" ht="16.5">
      <c r="A1" s="119"/>
      <c r="B1" s="119"/>
      <c r="C1" s="119"/>
      <c r="D1" s="119"/>
      <c r="E1" s="119"/>
      <c r="F1" s="119"/>
      <c r="G1" s="119"/>
      <c r="H1" s="119"/>
    </row>
    <row r="2" spans="1:8" ht="21" customHeight="1">
      <c r="A2" s="120"/>
      <c r="B2" s="120"/>
      <c r="C2" s="121" t="s">
        <v>282</v>
      </c>
      <c r="D2" s="121"/>
      <c r="E2" s="121"/>
      <c r="F2" s="121"/>
      <c r="G2" s="121"/>
      <c r="H2" s="121"/>
    </row>
    <row r="3" spans="1:8" ht="27.75" customHeight="1">
      <c r="A3" s="122"/>
      <c r="B3" s="122"/>
      <c r="C3" s="121"/>
      <c r="D3" s="121"/>
      <c r="E3" s="121"/>
      <c r="F3" s="123" t="s">
        <v>1</v>
      </c>
      <c r="G3" s="124">
        <f ca="1">TODAY()</f>
        <v>45421</v>
      </c>
      <c r="H3" s="204"/>
    </row>
    <row r="4" spans="1:8" ht="56.25">
      <c r="A4" s="122"/>
      <c r="B4" s="122"/>
      <c r="C4" s="121"/>
      <c r="D4" s="121"/>
      <c r="E4" s="121"/>
      <c r="F4" s="121"/>
      <c r="G4" s="121"/>
      <c r="H4" s="121"/>
    </row>
    <row r="5" spans="1:8" ht="16.5">
      <c r="A5" s="125"/>
      <c r="B5" s="125"/>
      <c r="C5" s="126"/>
      <c r="D5" s="126"/>
      <c r="E5" s="126"/>
      <c r="F5" s="126"/>
      <c r="G5" s="126"/>
      <c r="H5" s="205"/>
    </row>
    <row r="6" spans="1:8" ht="37.5">
      <c r="A6" s="127"/>
      <c r="B6" s="127"/>
      <c r="C6" s="127"/>
      <c r="D6" s="128"/>
      <c r="E6" s="297">
        <f>SUM(C9,C10)</f>
        <v>209</v>
      </c>
      <c r="F6" s="128"/>
      <c r="G6" s="128"/>
      <c r="H6" s="128"/>
    </row>
    <row r="7" spans="1:8" ht="30" customHeight="1">
      <c r="A7" s="129"/>
      <c r="B7" s="299" t="s">
        <v>328</v>
      </c>
      <c r="C7" s="293"/>
      <c r="D7" s="293"/>
      <c r="E7" s="298"/>
      <c r="F7" s="128"/>
      <c r="G7" s="128"/>
      <c r="H7" s="128"/>
    </row>
    <row r="8" spans="1:8" ht="18" customHeight="1">
      <c r="E8" s="130" t="s">
        <v>284</v>
      </c>
      <c r="F8" s="131"/>
      <c r="G8" s="131"/>
      <c r="H8" s="131"/>
    </row>
    <row r="9" spans="1:8" ht="18" customHeight="1">
      <c r="A9" s="132"/>
      <c r="B9" s="133" t="s">
        <v>329</v>
      </c>
      <c r="C9" s="134">
        <f>E19</f>
        <v>208</v>
      </c>
      <c r="E9" s="135"/>
      <c r="G9" s="136"/>
      <c r="H9" s="136"/>
    </row>
    <row r="10" spans="1:8" ht="18" customHeight="1">
      <c r="A10" s="141"/>
      <c r="B10" s="133" t="s">
        <v>330</v>
      </c>
      <c r="C10" s="142">
        <f>F19</f>
        <v>1</v>
      </c>
      <c r="E10" s="143"/>
      <c r="F10" s="143"/>
      <c r="G10" s="136"/>
      <c r="H10" s="136"/>
    </row>
    <row r="11" spans="1:8" ht="18" customHeight="1">
      <c r="C11" s="144"/>
      <c r="D11" s="145"/>
      <c r="E11" s="146"/>
      <c r="F11" s="146"/>
      <c r="G11" s="119"/>
      <c r="H11" s="119"/>
    </row>
    <row r="12" spans="1:8" ht="18" customHeight="1">
      <c r="A12" s="119"/>
      <c r="B12" s="119"/>
      <c r="C12" s="147"/>
      <c r="D12" s="145"/>
      <c r="E12" s="146"/>
      <c r="F12" s="146"/>
      <c r="G12" s="119"/>
      <c r="H12" s="119"/>
    </row>
    <row r="13" spans="1:8" ht="16.5">
      <c r="A13" s="119"/>
      <c r="B13" s="119"/>
      <c r="C13" s="148"/>
      <c r="D13" s="145"/>
      <c r="E13" s="149"/>
      <c r="F13" s="119"/>
      <c r="G13" s="119"/>
      <c r="H13" s="119"/>
    </row>
    <row r="14" spans="1:8" ht="16.5">
      <c r="A14" s="119"/>
      <c r="B14" s="119"/>
      <c r="C14" s="150"/>
      <c r="D14" s="145"/>
      <c r="E14" s="149"/>
      <c r="F14" s="119"/>
      <c r="G14" s="119"/>
      <c r="H14" s="119"/>
    </row>
    <row r="15" spans="1:8" ht="18" customHeight="1">
      <c r="A15" s="119"/>
      <c r="B15" s="119"/>
      <c r="C15" s="151"/>
      <c r="D15" s="152"/>
      <c r="E15" s="153"/>
      <c r="F15" s="154"/>
      <c r="G15" s="119"/>
      <c r="H15" s="119"/>
    </row>
    <row r="16" spans="1:8" ht="18" customHeight="1">
      <c r="A16" s="119"/>
      <c r="B16" s="119"/>
      <c r="C16" s="151"/>
      <c r="D16" s="152"/>
      <c r="E16" s="155"/>
      <c r="F16" s="156"/>
      <c r="G16" s="157"/>
      <c r="H16" s="157"/>
    </row>
    <row r="17" spans="1:8" ht="19.5" customHeight="1">
      <c r="A17" s="158"/>
      <c r="B17" s="300" t="s">
        <v>331</v>
      </c>
      <c r="C17" s="292"/>
      <c r="D17" s="292"/>
      <c r="E17" s="159" t="s">
        <v>13</v>
      </c>
      <c r="F17" s="161" t="s">
        <v>289</v>
      </c>
    </row>
    <row r="18" spans="1:8" ht="6" customHeight="1">
      <c r="A18" s="162"/>
      <c r="B18" s="163"/>
      <c r="C18" s="164"/>
      <c r="D18" s="164"/>
      <c r="E18" s="164"/>
      <c r="F18" s="165"/>
    </row>
    <row r="19" spans="1:8" ht="18" customHeight="1">
      <c r="A19" s="166"/>
      <c r="B19" s="301">
        <f>SUM( E19,F19)</f>
        <v>209</v>
      </c>
      <c r="C19" s="302"/>
      <c r="D19" s="302"/>
      <c r="E19" s="167">
        <f>COUNTIFS(F:F,"LISTO")</f>
        <v>208</v>
      </c>
      <c r="F19" s="168">
        <f>COUNTIFS(F20:F232,"PENDIENTE")</f>
        <v>1</v>
      </c>
    </row>
    <row r="20" spans="1:8" ht="12" customHeight="1">
      <c r="A20" s="119"/>
      <c r="B20" s="169"/>
      <c r="C20" s="170"/>
      <c r="D20" s="171"/>
      <c r="E20" s="172"/>
      <c r="F20" s="173"/>
      <c r="G20" s="174"/>
      <c r="H20" s="157"/>
    </row>
    <row r="21" spans="1:8" ht="12" customHeight="1">
      <c r="A21" s="119"/>
      <c r="B21" s="175" t="s">
        <v>290</v>
      </c>
      <c r="C21" s="151"/>
      <c r="D21" s="176"/>
      <c r="E21" s="177"/>
      <c r="F21" s="178"/>
      <c r="G21" s="157"/>
      <c r="H21" s="157"/>
    </row>
    <row r="22" spans="1:8" ht="18" customHeight="1">
      <c r="A22" s="119"/>
      <c r="B22" s="308"/>
      <c r="C22" s="293"/>
      <c r="D22" s="293"/>
      <c r="E22" s="293"/>
      <c r="F22" s="119"/>
      <c r="G22" s="119"/>
      <c r="H22" s="119"/>
    </row>
    <row r="23" spans="1:8" ht="18" customHeight="1">
      <c r="A23" s="119"/>
      <c r="B23" s="182" t="s">
        <v>332</v>
      </c>
      <c r="C23" s="182"/>
      <c r="D23" s="182"/>
      <c r="E23" s="182"/>
      <c r="F23" s="180" t="s">
        <v>333</v>
      </c>
      <c r="G23" s="180" t="s">
        <v>1</v>
      </c>
      <c r="H23" s="119"/>
    </row>
    <row r="24" spans="1:8" ht="18" hidden="1" customHeight="1">
      <c r="A24" s="119"/>
      <c r="B24" s="304" t="s">
        <v>334</v>
      </c>
      <c r="C24" s="296"/>
      <c r="D24" s="296"/>
      <c r="E24" s="305"/>
      <c r="F24" s="180" t="s">
        <v>335</v>
      </c>
      <c r="G24" s="206">
        <v>45293</v>
      </c>
      <c r="H24" s="207"/>
    </row>
    <row r="25" spans="1:8" ht="18" hidden="1" customHeight="1">
      <c r="A25" s="119"/>
      <c r="B25" s="304" t="s">
        <v>336</v>
      </c>
      <c r="C25" s="296"/>
      <c r="D25" s="296"/>
      <c r="E25" s="305"/>
      <c r="F25" s="180" t="s">
        <v>335</v>
      </c>
      <c r="G25" s="206">
        <v>45293</v>
      </c>
      <c r="H25" s="207"/>
    </row>
    <row r="26" spans="1:8" ht="18" hidden="1" customHeight="1">
      <c r="A26" s="119"/>
      <c r="B26" s="304" t="s">
        <v>337</v>
      </c>
      <c r="C26" s="296"/>
      <c r="D26" s="296"/>
      <c r="E26" s="305"/>
      <c r="F26" s="180" t="s">
        <v>335</v>
      </c>
      <c r="G26" s="206">
        <v>45296</v>
      </c>
      <c r="H26" s="207"/>
    </row>
    <row r="27" spans="1:8" ht="18" hidden="1" customHeight="1">
      <c r="A27" s="119"/>
      <c r="B27" s="304" t="s">
        <v>338</v>
      </c>
      <c r="C27" s="296"/>
      <c r="D27" s="296"/>
      <c r="E27" s="305"/>
      <c r="F27" s="180" t="s">
        <v>335</v>
      </c>
      <c r="G27" s="206">
        <v>45297</v>
      </c>
      <c r="H27" s="207"/>
    </row>
    <row r="28" spans="1:8" ht="18" hidden="1" customHeight="1">
      <c r="A28" s="119"/>
      <c r="B28" s="304" t="s">
        <v>339</v>
      </c>
      <c r="C28" s="296"/>
      <c r="D28" s="296"/>
      <c r="E28" s="305"/>
      <c r="F28" s="180" t="s">
        <v>335</v>
      </c>
      <c r="G28" s="206">
        <v>45297</v>
      </c>
      <c r="H28" s="207"/>
    </row>
    <row r="29" spans="1:8" ht="18" hidden="1" customHeight="1">
      <c r="A29" s="119"/>
      <c r="B29" s="304" t="s">
        <v>340</v>
      </c>
      <c r="C29" s="296"/>
      <c r="D29" s="296"/>
      <c r="E29" s="305"/>
      <c r="F29" s="180" t="s">
        <v>335</v>
      </c>
      <c r="G29" s="206">
        <v>45297</v>
      </c>
      <c r="H29" s="207"/>
    </row>
    <row r="30" spans="1:8" ht="18" hidden="1" customHeight="1">
      <c r="A30" s="119"/>
      <c r="B30" s="309" t="s">
        <v>341</v>
      </c>
      <c r="C30" s="296"/>
      <c r="D30" s="296"/>
      <c r="E30" s="305"/>
      <c r="F30" s="180" t="s">
        <v>335</v>
      </c>
      <c r="G30" s="206">
        <v>45299</v>
      </c>
      <c r="H30" s="207"/>
    </row>
    <row r="31" spans="1:8" ht="18" hidden="1" customHeight="1">
      <c r="A31" s="119"/>
      <c r="B31" s="304" t="s">
        <v>342</v>
      </c>
      <c r="C31" s="296"/>
      <c r="D31" s="296"/>
      <c r="E31" s="305"/>
      <c r="F31" s="180" t="s">
        <v>335</v>
      </c>
      <c r="G31" s="206">
        <v>45299</v>
      </c>
      <c r="H31" s="207"/>
    </row>
    <row r="32" spans="1:8" ht="18" hidden="1" customHeight="1">
      <c r="A32" s="119"/>
      <c r="B32" s="304" t="s">
        <v>343</v>
      </c>
      <c r="C32" s="296"/>
      <c r="D32" s="296"/>
      <c r="E32" s="305"/>
      <c r="F32" s="180" t="s">
        <v>335</v>
      </c>
      <c r="G32" s="206">
        <v>45300</v>
      </c>
      <c r="H32" s="207"/>
    </row>
    <row r="33" spans="1:8" ht="18" hidden="1" customHeight="1">
      <c r="A33" s="119"/>
      <c r="B33" s="309" t="s">
        <v>344</v>
      </c>
      <c r="C33" s="296"/>
      <c r="D33" s="296"/>
      <c r="E33" s="305"/>
      <c r="F33" s="180" t="s">
        <v>335</v>
      </c>
      <c r="G33" s="206">
        <v>45301</v>
      </c>
      <c r="H33" s="207"/>
    </row>
    <row r="34" spans="1:8" ht="18" hidden="1" customHeight="1">
      <c r="A34" s="119"/>
      <c r="B34" s="304" t="s">
        <v>345</v>
      </c>
      <c r="C34" s="296"/>
      <c r="D34" s="296"/>
      <c r="E34" s="305"/>
      <c r="F34" s="180" t="s">
        <v>335</v>
      </c>
      <c r="G34" s="206">
        <v>45302</v>
      </c>
      <c r="H34" s="207"/>
    </row>
    <row r="35" spans="1:8" ht="18" hidden="1" customHeight="1">
      <c r="A35" s="119"/>
      <c r="B35" s="304" t="s">
        <v>346</v>
      </c>
      <c r="C35" s="296"/>
      <c r="D35" s="296"/>
      <c r="E35" s="305"/>
      <c r="F35" s="180" t="s">
        <v>335</v>
      </c>
      <c r="G35" s="206">
        <v>45303</v>
      </c>
      <c r="H35" s="207"/>
    </row>
    <row r="36" spans="1:8" ht="18" hidden="1" customHeight="1">
      <c r="A36" s="181"/>
      <c r="B36" s="180" t="s">
        <v>347</v>
      </c>
      <c r="C36" s="180"/>
      <c r="D36" s="180"/>
      <c r="E36" s="180"/>
      <c r="F36" s="180" t="s">
        <v>335</v>
      </c>
      <c r="G36" s="206">
        <v>45304</v>
      </c>
      <c r="H36" s="207"/>
    </row>
    <row r="37" spans="1:8" ht="18" hidden="1" customHeight="1">
      <c r="A37" s="119"/>
      <c r="B37" s="208" t="s">
        <v>348</v>
      </c>
      <c r="C37" s="209"/>
      <c r="D37" s="210"/>
      <c r="E37" s="180"/>
      <c r="F37" s="180" t="s">
        <v>335</v>
      </c>
      <c r="G37" s="206">
        <v>45305</v>
      </c>
      <c r="H37" s="207"/>
    </row>
    <row r="38" spans="1:8" ht="18" hidden="1" customHeight="1">
      <c r="A38" s="119"/>
      <c r="B38" s="208" t="s">
        <v>349</v>
      </c>
      <c r="C38" s="209"/>
      <c r="D38" s="210"/>
      <c r="E38" s="180"/>
      <c r="F38" s="180" t="s">
        <v>335</v>
      </c>
      <c r="G38" s="206">
        <v>45305</v>
      </c>
      <c r="H38" s="207"/>
    </row>
    <row r="39" spans="1:8" ht="18" hidden="1" customHeight="1">
      <c r="A39" s="197"/>
      <c r="B39" s="208" t="s">
        <v>350</v>
      </c>
      <c r="C39" s="209"/>
      <c r="D39" s="210"/>
      <c r="E39" s="210"/>
      <c r="F39" s="180" t="s">
        <v>335</v>
      </c>
      <c r="G39" s="206">
        <v>45306</v>
      </c>
      <c r="H39" s="207"/>
    </row>
    <row r="40" spans="1:8" ht="18" hidden="1" customHeight="1">
      <c r="A40" s="197"/>
      <c r="B40" s="310" t="s">
        <v>351</v>
      </c>
      <c r="C40" s="296"/>
      <c r="D40" s="305"/>
      <c r="E40" s="210"/>
      <c r="F40" s="180" t="s">
        <v>335</v>
      </c>
      <c r="G40" s="206">
        <v>45306</v>
      </c>
      <c r="H40" s="207"/>
    </row>
    <row r="41" spans="1:8" ht="18" hidden="1" customHeight="1">
      <c r="A41" s="197"/>
      <c r="B41" s="208" t="s">
        <v>352</v>
      </c>
      <c r="C41" s="209"/>
      <c r="D41" s="210"/>
      <c r="E41" s="210"/>
      <c r="F41" s="180" t="s">
        <v>335</v>
      </c>
      <c r="G41" s="206">
        <v>45306</v>
      </c>
      <c r="H41" s="207"/>
    </row>
    <row r="42" spans="1:8" ht="18" hidden="1" customHeight="1">
      <c r="A42" s="197"/>
      <c r="B42" s="211" t="s">
        <v>353</v>
      </c>
      <c r="C42" s="212"/>
      <c r="D42" s="213"/>
      <c r="E42" s="213"/>
      <c r="F42" s="180" t="s">
        <v>335</v>
      </c>
      <c r="G42" s="206">
        <v>45307</v>
      </c>
      <c r="H42" s="207"/>
    </row>
    <row r="43" spans="1:8" ht="18" hidden="1" customHeight="1">
      <c r="A43" s="197"/>
      <c r="B43" s="208" t="s">
        <v>354</v>
      </c>
      <c r="C43" s="209"/>
      <c r="D43" s="210"/>
      <c r="E43" s="210"/>
      <c r="F43" s="180" t="s">
        <v>335</v>
      </c>
      <c r="G43" s="206">
        <v>45309</v>
      </c>
      <c r="H43" s="207"/>
    </row>
    <row r="44" spans="1:8" ht="18" hidden="1" customHeight="1">
      <c r="A44" s="197"/>
      <c r="B44" s="211" t="s">
        <v>355</v>
      </c>
      <c r="C44" s="212"/>
      <c r="D44" s="213"/>
      <c r="E44" s="213"/>
      <c r="F44" s="180" t="s">
        <v>335</v>
      </c>
      <c r="G44" s="206">
        <v>45309</v>
      </c>
      <c r="H44" s="207"/>
    </row>
    <row r="45" spans="1:8" ht="18" hidden="1" customHeight="1">
      <c r="A45" s="197"/>
      <c r="B45" s="208" t="s">
        <v>356</v>
      </c>
      <c r="C45" s="209"/>
      <c r="D45" s="210"/>
      <c r="E45" s="210"/>
      <c r="F45" s="180" t="s">
        <v>335</v>
      </c>
      <c r="G45" s="206">
        <v>45309</v>
      </c>
      <c r="H45" s="207"/>
    </row>
    <row r="46" spans="1:8" ht="18" hidden="1" customHeight="1">
      <c r="A46" s="197"/>
      <c r="B46" s="304" t="s">
        <v>357</v>
      </c>
      <c r="C46" s="296"/>
      <c r="D46" s="296"/>
      <c r="E46" s="305"/>
      <c r="F46" s="180" t="s">
        <v>335</v>
      </c>
      <c r="G46" s="206">
        <v>45310</v>
      </c>
      <c r="H46" s="207"/>
    </row>
    <row r="47" spans="1:8" ht="18" hidden="1" customHeight="1">
      <c r="A47" s="197"/>
      <c r="B47" s="304" t="s">
        <v>358</v>
      </c>
      <c r="C47" s="296"/>
      <c r="D47" s="296"/>
      <c r="E47" s="305"/>
      <c r="F47" s="180" t="s">
        <v>335</v>
      </c>
      <c r="G47" s="206">
        <v>45310</v>
      </c>
      <c r="H47" s="207"/>
    </row>
    <row r="48" spans="1:8" ht="18" hidden="1" customHeight="1">
      <c r="A48" s="197"/>
      <c r="B48" s="304" t="s">
        <v>359</v>
      </c>
      <c r="C48" s="296"/>
      <c r="D48" s="296"/>
      <c r="E48" s="305"/>
      <c r="F48" s="180" t="s">
        <v>335</v>
      </c>
      <c r="G48" s="206">
        <v>45310</v>
      </c>
      <c r="H48" s="207"/>
    </row>
    <row r="49" spans="1:8" ht="18" hidden="1" customHeight="1">
      <c r="A49" s="197"/>
      <c r="B49" s="304" t="s">
        <v>360</v>
      </c>
      <c r="C49" s="296"/>
      <c r="D49" s="296"/>
      <c r="E49" s="305"/>
      <c r="F49" s="180" t="s">
        <v>335</v>
      </c>
      <c r="G49" s="206">
        <v>45310</v>
      </c>
      <c r="H49" s="207"/>
    </row>
    <row r="50" spans="1:8" ht="18" hidden="1" customHeight="1">
      <c r="A50" s="197"/>
      <c r="B50" s="304" t="s">
        <v>361</v>
      </c>
      <c r="C50" s="296"/>
      <c r="D50" s="296"/>
      <c r="E50" s="305"/>
      <c r="F50" s="180" t="s">
        <v>335</v>
      </c>
      <c r="G50" s="206">
        <v>45312</v>
      </c>
      <c r="H50" s="207"/>
    </row>
    <row r="51" spans="1:8" ht="18" hidden="1" customHeight="1">
      <c r="A51" s="197"/>
      <c r="B51" s="304" t="s">
        <v>362</v>
      </c>
      <c r="C51" s="296"/>
      <c r="D51" s="296"/>
      <c r="E51" s="305"/>
      <c r="F51" s="180" t="s">
        <v>335</v>
      </c>
      <c r="G51" s="206">
        <v>45313</v>
      </c>
      <c r="H51" s="207"/>
    </row>
    <row r="52" spans="1:8" ht="18" hidden="1" customHeight="1">
      <c r="A52" s="197"/>
      <c r="B52" s="304" t="s">
        <v>363</v>
      </c>
      <c r="C52" s="296"/>
      <c r="D52" s="296"/>
      <c r="E52" s="305"/>
      <c r="F52" s="180" t="s">
        <v>335</v>
      </c>
      <c r="G52" s="206">
        <v>45313</v>
      </c>
      <c r="H52" s="207"/>
    </row>
    <row r="53" spans="1:8" ht="18" hidden="1" customHeight="1">
      <c r="A53" s="197"/>
      <c r="B53" s="304" t="s">
        <v>364</v>
      </c>
      <c r="C53" s="296"/>
      <c r="D53" s="296"/>
      <c r="E53" s="305"/>
      <c r="F53" s="180" t="s">
        <v>335</v>
      </c>
      <c r="G53" s="206">
        <v>45314</v>
      </c>
      <c r="H53" s="207"/>
    </row>
    <row r="54" spans="1:8" ht="18" hidden="1" customHeight="1">
      <c r="A54" s="197"/>
      <c r="B54" s="304" t="s">
        <v>365</v>
      </c>
      <c r="C54" s="296"/>
      <c r="D54" s="296"/>
      <c r="E54" s="305"/>
      <c r="F54" s="180" t="s">
        <v>335</v>
      </c>
      <c r="G54" s="206">
        <v>45314</v>
      </c>
      <c r="H54" s="207"/>
    </row>
    <row r="55" spans="1:8" ht="18" hidden="1" customHeight="1">
      <c r="A55" s="197"/>
      <c r="B55" s="304" t="s">
        <v>366</v>
      </c>
      <c r="C55" s="296"/>
      <c r="D55" s="296"/>
      <c r="E55" s="305"/>
      <c r="F55" s="180" t="s">
        <v>335</v>
      </c>
      <c r="G55" s="206">
        <v>45315</v>
      </c>
      <c r="H55" s="207"/>
    </row>
    <row r="56" spans="1:8" ht="18" hidden="1" customHeight="1">
      <c r="A56" s="197"/>
      <c r="B56" s="304" t="s">
        <v>367</v>
      </c>
      <c r="C56" s="296"/>
      <c r="D56" s="296"/>
      <c r="E56" s="305"/>
      <c r="F56" s="180" t="s">
        <v>335</v>
      </c>
      <c r="G56" s="206">
        <v>45315</v>
      </c>
      <c r="H56" s="207"/>
    </row>
    <row r="57" spans="1:8" ht="18" hidden="1" customHeight="1">
      <c r="A57" s="197"/>
      <c r="B57" s="304" t="s">
        <v>368</v>
      </c>
      <c r="C57" s="296"/>
      <c r="D57" s="296"/>
      <c r="E57" s="305"/>
      <c r="F57" s="180" t="s">
        <v>335</v>
      </c>
      <c r="G57" s="206">
        <v>45316</v>
      </c>
      <c r="H57" s="207"/>
    </row>
    <row r="58" spans="1:8" ht="18" hidden="1" customHeight="1">
      <c r="A58" s="197"/>
      <c r="B58" s="182" t="s">
        <v>369</v>
      </c>
      <c r="C58" s="182"/>
      <c r="D58" s="182"/>
      <c r="E58" s="182"/>
      <c r="F58" s="180" t="s">
        <v>335</v>
      </c>
      <c r="G58" s="206">
        <v>45317</v>
      </c>
      <c r="H58" s="207"/>
    </row>
    <row r="59" spans="1:8" ht="18" hidden="1" customHeight="1">
      <c r="A59" s="197"/>
      <c r="B59" s="182" t="s">
        <v>370</v>
      </c>
      <c r="C59" s="182"/>
      <c r="D59" s="182"/>
      <c r="E59" s="182"/>
      <c r="F59" s="180" t="s">
        <v>335</v>
      </c>
      <c r="G59" s="206">
        <v>45317</v>
      </c>
      <c r="H59" s="207"/>
    </row>
    <row r="60" spans="1:8" ht="18" hidden="1" customHeight="1">
      <c r="A60" s="197"/>
      <c r="B60" s="182" t="s">
        <v>371</v>
      </c>
      <c r="C60" s="182"/>
      <c r="D60" s="182"/>
      <c r="E60" s="182"/>
      <c r="F60" s="180" t="s">
        <v>335</v>
      </c>
      <c r="G60" s="206">
        <v>45317</v>
      </c>
      <c r="H60" s="207"/>
    </row>
    <row r="61" spans="1:8" ht="18" hidden="1" customHeight="1">
      <c r="A61" s="197"/>
      <c r="B61" s="182" t="s">
        <v>372</v>
      </c>
      <c r="C61" s="180"/>
      <c r="D61" s="180"/>
      <c r="E61" s="180"/>
      <c r="F61" s="180" t="s">
        <v>335</v>
      </c>
      <c r="G61" s="206">
        <v>45317</v>
      </c>
      <c r="H61" s="207"/>
    </row>
    <row r="62" spans="1:8" ht="18" hidden="1" customHeight="1">
      <c r="A62" s="197"/>
      <c r="B62" s="214" t="s">
        <v>373</v>
      </c>
      <c r="C62" s="215"/>
      <c r="D62" s="215"/>
      <c r="E62" s="215"/>
      <c r="F62" s="180" t="s">
        <v>335</v>
      </c>
      <c r="G62" s="206">
        <v>45320</v>
      </c>
      <c r="H62" s="207"/>
    </row>
    <row r="63" spans="1:8" ht="18" hidden="1" customHeight="1">
      <c r="A63" s="197"/>
      <c r="B63" s="182" t="s">
        <v>374</v>
      </c>
      <c r="C63" s="180"/>
      <c r="D63" s="180"/>
      <c r="E63" s="180"/>
      <c r="F63" s="180" t="s">
        <v>335</v>
      </c>
      <c r="G63" s="206">
        <v>45320</v>
      </c>
      <c r="H63" s="207"/>
    </row>
    <row r="64" spans="1:8" ht="18" hidden="1" customHeight="1">
      <c r="A64" s="197"/>
      <c r="B64" s="182" t="s">
        <v>375</v>
      </c>
      <c r="C64" s="180"/>
      <c r="D64" s="180"/>
      <c r="E64" s="180"/>
      <c r="F64" s="180" t="s">
        <v>335</v>
      </c>
      <c r="G64" s="206">
        <v>45320</v>
      </c>
      <c r="H64" s="207"/>
    </row>
    <row r="65" spans="1:8" ht="18" hidden="1" customHeight="1">
      <c r="A65" s="197"/>
      <c r="B65" s="182" t="s">
        <v>376</v>
      </c>
      <c r="C65" s="180"/>
      <c r="D65" s="180"/>
      <c r="E65" s="180"/>
      <c r="F65" s="180" t="s">
        <v>335</v>
      </c>
      <c r="G65" s="206">
        <v>45321</v>
      </c>
      <c r="H65" s="207"/>
    </row>
    <row r="66" spans="1:8" ht="18" hidden="1" customHeight="1">
      <c r="A66" s="197"/>
      <c r="B66" s="304" t="s">
        <v>377</v>
      </c>
      <c r="C66" s="296"/>
      <c r="D66" s="296"/>
      <c r="E66" s="305"/>
      <c r="F66" s="180" t="s">
        <v>335</v>
      </c>
      <c r="G66" s="206">
        <v>45322</v>
      </c>
      <c r="H66" s="207"/>
    </row>
    <row r="67" spans="1:8" ht="18" hidden="1" customHeight="1">
      <c r="A67" s="197"/>
      <c r="B67" s="182" t="s">
        <v>378</v>
      </c>
      <c r="C67" s="180"/>
      <c r="D67" s="180"/>
      <c r="E67" s="180"/>
      <c r="F67" s="180" t="s">
        <v>335</v>
      </c>
      <c r="G67" s="206">
        <v>45322</v>
      </c>
      <c r="H67" s="207"/>
    </row>
    <row r="68" spans="1:8" ht="18" hidden="1" customHeight="1">
      <c r="A68" s="197"/>
      <c r="B68" s="182" t="s">
        <v>379</v>
      </c>
      <c r="C68" s="180"/>
      <c r="D68" s="180"/>
      <c r="E68" s="180"/>
      <c r="F68" s="180" t="s">
        <v>335</v>
      </c>
      <c r="G68" s="206">
        <v>45323</v>
      </c>
      <c r="H68" s="207"/>
    </row>
    <row r="69" spans="1:8" ht="18" hidden="1" customHeight="1">
      <c r="A69" s="197"/>
      <c r="B69" s="304" t="s">
        <v>380</v>
      </c>
      <c r="C69" s="296"/>
      <c r="D69" s="296"/>
      <c r="E69" s="305"/>
      <c r="F69" s="180" t="s">
        <v>335</v>
      </c>
      <c r="G69" s="206">
        <v>45323</v>
      </c>
      <c r="H69" s="207"/>
    </row>
    <row r="70" spans="1:8" ht="18" hidden="1" customHeight="1">
      <c r="A70" s="197"/>
      <c r="B70" s="304" t="s">
        <v>381</v>
      </c>
      <c r="C70" s="296"/>
      <c r="D70" s="296"/>
      <c r="E70" s="305"/>
      <c r="F70" s="180" t="s">
        <v>335</v>
      </c>
      <c r="G70" s="206">
        <v>45325</v>
      </c>
      <c r="H70" s="207"/>
    </row>
    <row r="71" spans="1:8" ht="18" hidden="1" customHeight="1">
      <c r="A71" s="197"/>
      <c r="B71" s="304" t="s">
        <v>382</v>
      </c>
      <c r="C71" s="296"/>
      <c r="D71" s="296"/>
      <c r="E71" s="305"/>
      <c r="F71" s="180" t="s">
        <v>335</v>
      </c>
      <c r="G71" s="206">
        <v>45325</v>
      </c>
      <c r="H71" s="207"/>
    </row>
    <row r="72" spans="1:8" ht="18" hidden="1" customHeight="1">
      <c r="A72" s="197"/>
      <c r="B72" s="304" t="s">
        <v>383</v>
      </c>
      <c r="C72" s="296"/>
      <c r="D72" s="296"/>
      <c r="E72" s="305"/>
      <c r="F72" s="180" t="s">
        <v>335</v>
      </c>
      <c r="G72" s="206">
        <v>45327</v>
      </c>
      <c r="H72" s="207"/>
    </row>
    <row r="73" spans="1:8" ht="18" hidden="1" customHeight="1">
      <c r="A73" s="197"/>
      <c r="B73" s="304" t="s">
        <v>384</v>
      </c>
      <c r="C73" s="296"/>
      <c r="D73" s="296"/>
      <c r="E73" s="305"/>
      <c r="F73" s="180" t="s">
        <v>335</v>
      </c>
      <c r="G73" s="206">
        <v>45327</v>
      </c>
      <c r="H73" s="207"/>
    </row>
    <row r="74" spans="1:8" ht="18" hidden="1" customHeight="1">
      <c r="A74" s="197"/>
      <c r="B74" s="182" t="s">
        <v>385</v>
      </c>
      <c r="C74" s="180"/>
      <c r="D74" s="180"/>
      <c r="E74" s="180"/>
      <c r="F74" s="180" t="s">
        <v>335</v>
      </c>
      <c r="G74" s="206">
        <v>45328</v>
      </c>
      <c r="H74" s="207"/>
    </row>
    <row r="75" spans="1:8" ht="18" hidden="1" customHeight="1">
      <c r="A75" s="197"/>
      <c r="B75" s="182" t="s">
        <v>386</v>
      </c>
      <c r="C75" s="180"/>
      <c r="D75" s="180"/>
      <c r="E75" s="180"/>
      <c r="F75" s="180" t="s">
        <v>335</v>
      </c>
      <c r="G75" s="206">
        <v>45328</v>
      </c>
      <c r="H75" s="207"/>
    </row>
    <row r="76" spans="1:8" ht="18" hidden="1" customHeight="1">
      <c r="A76" s="197"/>
      <c r="B76" s="182" t="s">
        <v>387</v>
      </c>
      <c r="C76" s="180"/>
      <c r="D76" s="180"/>
      <c r="E76" s="180"/>
      <c r="F76" s="180" t="s">
        <v>335</v>
      </c>
      <c r="G76" s="206">
        <v>45328</v>
      </c>
      <c r="H76" s="207"/>
    </row>
    <row r="77" spans="1:8" ht="18" hidden="1" customHeight="1">
      <c r="A77" s="197"/>
      <c r="B77" s="182" t="s">
        <v>388</v>
      </c>
      <c r="C77" s="180"/>
      <c r="D77" s="180"/>
      <c r="E77" s="180"/>
      <c r="F77" s="180" t="s">
        <v>335</v>
      </c>
      <c r="G77" s="206">
        <v>45328</v>
      </c>
      <c r="H77" s="207"/>
    </row>
    <row r="78" spans="1:8" ht="18" hidden="1" customHeight="1">
      <c r="A78" s="197"/>
      <c r="B78" s="182" t="s">
        <v>389</v>
      </c>
      <c r="C78" s="180"/>
      <c r="D78" s="180"/>
      <c r="E78" s="180"/>
      <c r="F78" s="180" t="s">
        <v>335</v>
      </c>
      <c r="G78" s="206">
        <v>45329</v>
      </c>
      <c r="H78" s="207"/>
    </row>
    <row r="79" spans="1:8" ht="18" hidden="1" customHeight="1">
      <c r="A79" s="197"/>
      <c r="B79" s="216" t="s">
        <v>390</v>
      </c>
      <c r="C79" s="61"/>
      <c r="D79" s="61"/>
      <c r="E79" s="61"/>
      <c r="F79" s="180" t="s">
        <v>335</v>
      </c>
      <c r="G79" s="206">
        <v>45329</v>
      </c>
      <c r="H79" s="207"/>
    </row>
    <row r="80" spans="1:8" ht="18" hidden="1" customHeight="1">
      <c r="A80" s="197"/>
      <c r="B80" s="182" t="s">
        <v>391</v>
      </c>
      <c r="C80" s="180"/>
      <c r="D80" s="180"/>
      <c r="E80" s="180"/>
      <c r="F80" s="180" t="s">
        <v>335</v>
      </c>
      <c r="G80" s="206">
        <v>45330</v>
      </c>
      <c r="H80" s="207"/>
    </row>
    <row r="81" spans="1:8" ht="18" hidden="1" customHeight="1">
      <c r="A81" s="197"/>
      <c r="B81" s="61" t="s">
        <v>392</v>
      </c>
      <c r="C81" s="61"/>
      <c r="D81" s="61"/>
      <c r="E81" s="61"/>
      <c r="F81" s="180" t="s">
        <v>335</v>
      </c>
      <c r="G81" s="206">
        <v>45330</v>
      </c>
      <c r="H81" s="207"/>
    </row>
    <row r="82" spans="1:8" ht="18" hidden="1" customHeight="1">
      <c r="A82" s="197"/>
      <c r="B82" s="182" t="s">
        <v>393</v>
      </c>
      <c r="C82" s="180"/>
      <c r="D82" s="180"/>
      <c r="E82" s="180"/>
      <c r="F82" s="180" t="s">
        <v>335</v>
      </c>
      <c r="G82" s="206">
        <v>45331</v>
      </c>
      <c r="H82" s="207"/>
    </row>
    <row r="83" spans="1:8" ht="18" hidden="1" customHeight="1">
      <c r="A83" s="197"/>
      <c r="B83" s="182" t="s">
        <v>394</v>
      </c>
      <c r="C83" s="180"/>
      <c r="D83" s="180"/>
      <c r="E83" s="180"/>
      <c r="F83" s="180" t="s">
        <v>335</v>
      </c>
      <c r="G83" s="206">
        <v>45331</v>
      </c>
      <c r="H83" s="207"/>
    </row>
    <row r="84" spans="1:8" ht="18" hidden="1" customHeight="1">
      <c r="A84" s="197"/>
      <c r="B84" s="182" t="s">
        <v>395</v>
      </c>
      <c r="C84" s="180"/>
      <c r="D84" s="180"/>
      <c r="E84" s="180"/>
      <c r="F84" s="180" t="s">
        <v>335</v>
      </c>
      <c r="G84" s="206">
        <v>45336</v>
      </c>
      <c r="H84" s="207"/>
    </row>
    <row r="85" spans="1:8" ht="18" hidden="1" customHeight="1">
      <c r="A85" s="197"/>
      <c r="B85" s="182" t="s">
        <v>396</v>
      </c>
      <c r="C85" s="180"/>
      <c r="D85" s="180"/>
      <c r="E85" s="180"/>
      <c r="F85" s="180" t="s">
        <v>335</v>
      </c>
      <c r="G85" s="206">
        <v>45337</v>
      </c>
      <c r="H85" s="207"/>
    </row>
    <row r="86" spans="1:8" ht="18" hidden="1" customHeight="1">
      <c r="A86" s="197"/>
      <c r="B86" s="182" t="s">
        <v>397</v>
      </c>
      <c r="C86" s="180"/>
      <c r="D86" s="180"/>
      <c r="E86" s="180"/>
      <c r="F86" s="180" t="s">
        <v>335</v>
      </c>
      <c r="G86" s="206">
        <v>45337</v>
      </c>
      <c r="H86" s="207"/>
    </row>
    <row r="87" spans="1:8" ht="18" hidden="1" customHeight="1">
      <c r="A87" s="197"/>
      <c r="B87" s="182" t="s">
        <v>398</v>
      </c>
      <c r="C87" s="180"/>
      <c r="D87" s="180"/>
      <c r="E87" s="180"/>
      <c r="F87" s="180" t="s">
        <v>335</v>
      </c>
      <c r="G87" s="206">
        <v>45338</v>
      </c>
      <c r="H87" s="207"/>
    </row>
    <row r="88" spans="1:8" ht="18" hidden="1" customHeight="1">
      <c r="A88" s="197"/>
      <c r="B88" s="182" t="s">
        <v>399</v>
      </c>
      <c r="C88" s="180"/>
      <c r="D88" s="180"/>
      <c r="E88" s="180"/>
      <c r="F88" s="180" t="s">
        <v>335</v>
      </c>
      <c r="G88" s="206">
        <v>45338</v>
      </c>
      <c r="H88" s="207"/>
    </row>
    <row r="89" spans="1:8" ht="18" hidden="1" customHeight="1">
      <c r="A89" s="197"/>
      <c r="B89" s="182" t="s">
        <v>400</v>
      </c>
      <c r="C89" s="180"/>
      <c r="D89" s="180"/>
      <c r="E89" s="180"/>
      <c r="F89" s="180" t="s">
        <v>335</v>
      </c>
      <c r="G89" s="206">
        <v>45338</v>
      </c>
      <c r="H89" s="207"/>
    </row>
    <row r="90" spans="1:8" ht="18" hidden="1" customHeight="1">
      <c r="A90" s="197"/>
      <c r="B90" s="182" t="s">
        <v>401</v>
      </c>
      <c r="C90" s="180"/>
      <c r="D90" s="180"/>
      <c r="E90" s="180"/>
      <c r="F90" s="180" t="s">
        <v>335</v>
      </c>
      <c r="G90" s="206">
        <v>45338</v>
      </c>
      <c r="H90" s="207"/>
    </row>
    <row r="91" spans="1:8" ht="18" hidden="1" customHeight="1">
      <c r="A91" s="197"/>
      <c r="B91" s="182" t="s">
        <v>402</v>
      </c>
      <c r="C91" s="180"/>
      <c r="D91" s="180"/>
      <c r="E91" s="180"/>
      <c r="F91" s="180" t="s">
        <v>335</v>
      </c>
      <c r="G91" s="206">
        <v>45338</v>
      </c>
      <c r="H91" s="207"/>
    </row>
    <row r="92" spans="1:8" ht="18" hidden="1" customHeight="1">
      <c r="A92" s="197"/>
      <c r="B92" s="182" t="s">
        <v>403</v>
      </c>
      <c r="C92" s="180"/>
      <c r="D92" s="180"/>
      <c r="E92" s="180"/>
      <c r="F92" s="180" t="s">
        <v>335</v>
      </c>
      <c r="G92" s="206">
        <v>45341</v>
      </c>
      <c r="H92" s="207"/>
    </row>
    <row r="93" spans="1:8" ht="18" hidden="1" customHeight="1">
      <c r="A93" s="197"/>
      <c r="B93" s="182" t="s">
        <v>404</v>
      </c>
      <c r="C93" s="180"/>
      <c r="D93" s="180"/>
      <c r="E93" s="180"/>
      <c r="F93" s="180" t="s">
        <v>335</v>
      </c>
      <c r="G93" s="206">
        <v>45341</v>
      </c>
      <c r="H93" s="207"/>
    </row>
    <row r="94" spans="1:8" ht="18" hidden="1" customHeight="1">
      <c r="A94" s="197"/>
      <c r="B94" s="182" t="s">
        <v>405</v>
      </c>
      <c r="C94" s="180"/>
      <c r="D94" s="180"/>
      <c r="E94" s="180"/>
      <c r="F94" s="180" t="s">
        <v>335</v>
      </c>
      <c r="G94" s="206">
        <v>45341</v>
      </c>
      <c r="H94" s="207"/>
    </row>
    <row r="95" spans="1:8" ht="18" hidden="1" customHeight="1">
      <c r="A95" s="197"/>
      <c r="B95" s="182" t="s">
        <v>406</v>
      </c>
      <c r="C95" s="180"/>
      <c r="D95" s="180"/>
      <c r="E95" s="180"/>
      <c r="F95" s="180" t="s">
        <v>335</v>
      </c>
      <c r="G95" s="206">
        <v>45341</v>
      </c>
      <c r="H95" s="207"/>
    </row>
    <row r="96" spans="1:8" ht="18" hidden="1" customHeight="1">
      <c r="A96" s="197"/>
      <c r="B96" s="182" t="s">
        <v>407</v>
      </c>
      <c r="C96" s="217"/>
      <c r="D96" s="217"/>
      <c r="E96" s="217"/>
      <c r="F96" s="180" t="s">
        <v>335</v>
      </c>
      <c r="G96" s="218">
        <v>45342</v>
      </c>
      <c r="H96" s="219"/>
    </row>
    <row r="97" spans="1:8" ht="18" hidden="1" customHeight="1">
      <c r="A97" s="197"/>
      <c r="B97" s="182" t="s">
        <v>408</v>
      </c>
      <c r="C97" s="217"/>
      <c r="D97" s="217"/>
      <c r="E97" s="217"/>
      <c r="F97" s="180" t="s">
        <v>335</v>
      </c>
      <c r="G97" s="218">
        <v>45343</v>
      </c>
      <c r="H97" s="219"/>
    </row>
    <row r="98" spans="1:8" ht="18" hidden="1" customHeight="1">
      <c r="A98" s="197"/>
      <c r="B98" s="182" t="s">
        <v>409</v>
      </c>
      <c r="C98" s="217"/>
      <c r="D98" s="217"/>
      <c r="E98" s="217"/>
      <c r="F98" s="180" t="s">
        <v>335</v>
      </c>
      <c r="G98" s="218">
        <v>45343</v>
      </c>
      <c r="H98" s="219"/>
    </row>
    <row r="99" spans="1:8" ht="18" hidden="1" customHeight="1">
      <c r="A99" s="197"/>
      <c r="B99" s="182" t="s">
        <v>410</v>
      </c>
      <c r="C99" s="217"/>
      <c r="D99" s="217"/>
      <c r="E99" s="217"/>
      <c r="F99" s="180" t="s">
        <v>335</v>
      </c>
      <c r="G99" s="218">
        <v>45343</v>
      </c>
      <c r="H99" s="219"/>
    </row>
    <row r="100" spans="1:8" ht="18" hidden="1" customHeight="1">
      <c r="A100" s="197"/>
      <c r="B100" s="182" t="s">
        <v>411</v>
      </c>
      <c r="C100" s="217"/>
      <c r="D100" s="217"/>
      <c r="E100" s="217"/>
      <c r="F100" s="180" t="s">
        <v>335</v>
      </c>
      <c r="G100" s="218">
        <v>45343</v>
      </c>
      <c r="H100" s="219"/>
    </row>
    <row r="101" spans="1:8" ht="18" hidden="1" customHeight="1">
      <c r="A101" s="197"/>
      <c r="B101" s="182" t="s">
        <v>412</v>
      </c>
      <c r="C101" s="217"/>
      <c r="D101" s="217"/>
      <c r="E101" s="217"/>
      <c r="F101" s="180" t="s">
        <v>335</v>
      </c>
      <c r="G101" s="218">
        <v>45343</v>
      </c>
      <c r="H101" s="219"/>
    </row>
    <row r="102" spans="1:8" ht="18" hidden="1" customHeight="1">
      <c r="A102" s="197"/>
      <c r="B102" s="182" t="s">
        <v>413</v>
      </c>
      <c r="C102" s="217"/>
      <c r="D102" s="217"/>
      <c r="E102" s="217"/>
      <c r="F102" s="180" t="s">
        <v>335</v>
      </c>
      <c r="G102" s="218">
        <v>45343</v>
      </c>
      <c r="H102" s="219"/>
    </row>
    <row r="103" spans="1:8" ht="18" hidden="1" customHeight="1">
      <c r="A103" s="197"/>
      <c r="B103" s="182" t="s">
        <v>414</v>
      </c>
      <c r="C103" s="217"/>
      <c r="D103" s="217"/>
      <c r="E103" s="217"/>
      <c r="F103" s="180" t="s">
        <v>335</v>
      </c>
      <c r="G103" s="218">
        <v>45344</v>
      </c>
      <c r="H103" s="219"/>
    </row>
    <row r="104" spans="1:8" ht="18" hidden="1" customHeight="1">
      <c r="A104" s="197"/>
      <c r="B104" s="182" t="s">
        <v>415</v>
      </c>
      <c r="C104" s="217"/>
      <c r="D104" s="217"/>
      <c r="E104" s="217"/>
      <c r="F104" s="180" t="s">
        <v>335</v>
      </c>
      <c r="G104" s="218">
        <v>45344</v>
      </c>
      <c r="H104" s="219"/>
    </row>
    <row r="105" spans="1:8" ht="18" hidden="1" customHeight="1">
      <c r="A105" s="197"/>
      <c r="B105" s="182" t="s">
        <v>416</v>
      </c>
      <c r="C105" s="217"/>
      <c r="D105" s="217"/>
      <c r="E105" s="217"/>
      <c r="F105" s="180" t="s">
        <v>335</v>
      </c>
      <c r="G105" s="218">
        <v>45344</v>
      </c>
      <c r="H105" s="219"/>
    </row>
    <row r="106" spans="1:8" ht="18" hidden="1" customHeight="1">
      <c r="A106" s="197"/>
      <c r="B106" s="182" t="s">
        <v>417</v>
      </c>
      <c r="C106" s="217"/>
      <c r="D106" s="217"/>
      <c r="E106" s="217"/>
      <c r="F106" s="180" t="s">
        <v>335</v>
      </c>
      <c r="G106" s="218">
        <v>45344</v>
      </c>
      <c r="H106" s="219"/>
    </row>
    <row r="107" spans="1:8" ht="18" hidden="1" customHeight="1">
      <c r="A107" s="197"/>
      <c r="B107" s="182" t="s">
        <v>418</v>
      </c>
      <c r="C107" s="217"/>
      <c r="D107" s="217"/>
      <c r="E107" s="217"/>
      <c r="F107" s="180" t="s">
        <v>335</v>
      </c>
      <c r="G107" s="218">
        <v>45344</v>
      </c>
      <c r="H107" s="219"/>
    </row>
    <row r="108" spans="1:8" ht="18" hidden="1" customHeight="1">
      <c r="A108" s="197"/>
      <c r="B108" s="182" t="s">
        <v>419</v>
      </c>
      <c r="C108" s="217"/>
      <c r="D108" s="217"/>
      <c r="E108" s="217"/>
      <c r="F108" s="180" t="s">
        <v>335</v>
      </c>
      <c r="G108" s="218">
        <v>45344</v>
      </c>
      <c r="H108" s="219"/>
    </row>
    <row r="109" spans="1:8" ht="18" hidden="1" customHeight="1">
      <c r="A109" s="197"/>
      <c r="B109" s="182" t="s">
        <v>420</v>
      </c>
      <c r="C109" s="217"/>
      <c r="D109" s="217"/>
      <c r="E109" s="217"/>
      <c r="F109" s="180" t="s">
        <v>335</v>
      </c>
      <c r="G109" s="218">
        <v>45344</v>
      </c>
      <c r="H109" s="219"/>
    </row>
    <row r="110" spans="1:8" ht="18" hidden="1" customHeight="1">
      <c r="A110" s="197"/>
      <c r="B110" s="182" t="s">
        <v>421</v>
      </c>
      <c r="C110" s="217"/>
      <c r="D110" s="217"/>
      <c r="E110" s="217"/>
      <c r="F110" s="180" t="s">
        <v>335</v>
      </c>
      <c r="G110" s="218">
        <v>45344</v>
      </c>
      <c r="H110" s="219"/>
    </row>
    <row r="111" spans="1:8" ht="18" hidden="1" customHeight="1">
      <c r="A111" s="197"/>
      <c r="B111" s="182" t="s">
        <v>422</v>
      </c>
      <c r="C111" s="217"/>
      <c r="D111" s="217"/>
      <c r="E111" s="217"/>
      <c r="F111" s="180" t="s">
        <v>335</v>
      </c>
      <c r="G111" s="218">
        <v>45346</v>
      </c>
      <c r="H111" s="219"/>
    </row>
    <row r="112" spans="1:8" ht="18" hidden="1" customHeight="1">
      <c r="A112" s="197"/>
      <c r="B112" s="182" t="s">
        <v>423</v>
      </c>
      <c r="C112" s="217"/>
      <c r="D112" s="217"/>
      <c r="E112" s="217"/>
      <c r="F112" s="180" t="s">
        <v>335</v>
      </c>
      <c r="G112" s="218">
        <v>45348</v>
      </c>
      <c r="H112" s="219"/>
    </row>
    <row r="113" spans="1:8" ht="18" hidden="1" customHeight="1">
      <c r="A113" s="197"/>
      <c r="B113" s="182" t="s">
        <v>423</v>
      </c>
      <c r="C113" s="217"/>
      <c r="D113" s="217"/>
      <c r="E113" s="217"/>
      <c r="F113" s="180" t="s">
        <v>335</v>
      </c>
      <c r="G113" s="218">
        <v>45349</v>
      </c>
      <c r="H113" s="219"/>
    </row>
    <row r="114" spans="1:8" ht="18" hidden="1" customHeight="1">
      <c r="A114" s="197"/>
      <c r="B114" s="182" t="s">
        <v>423</v>
      </c>
      <c r="C114" s="217"/>
      <c r="D114" s="217"/>
      <c r="E114" s="217"/>
      <c r="F114" s="180" t="s">
        <v>335</v>
      </c>
      <c r="G114" s="218">
        <v>45350</v>
      </c>
      <c r="H114" s="219"/>
    </row>
    <row r="115" spans="1:8" ht="18" hidden="1" customHeight="1">
      <c r="A115" s="197"/>
      <c r="B115" s="182" t="s">
        <v>423</v>
      </c>
      <c r="C115" s="217"/>
      <c r="D115" s="217"/>
      <c r="E115" s="217"/>
      <c r="F115" s="180" t="s">
        <v>335</v>
      </c>
      <c r="G115" s="218">
        <v>45351</v>
      </c>
      <c r="H115" s="219"/>
    </row>
    <row r="116" spans="1:8" ht="18" hidden="1" customHeight="1">
      <c r="A116" s="197"/>
      <c r="B116" s="220" t="s">
        <v>423</v>
      </c>
      <c r="C116" s="221"/>
      <c r="D116" s="221"/>
      <c r="E116" s="221"/>
      <c r="F116" s="222" t="s">
        <v>335</v>
      </c>
      <c r="G116" s="223">
        <v>45352</v>
      </c>
      <c r="H116" s="224" t="s">
        <v>424</v>
      </c>
    </row>
    <row r="117" spans="1:8" ht="18" hidden="1" customHeight="1">
      <c r="A117" s="197"/>
      <c r="B117" s="182" t="s">
        <v>425</v>
      </c>
      <c r="C117" s="217"/>
      <c r="D117" s="217"/>
      <c r="E117" s="217"/>
      <c r="F117" s="180" t="s">
        <v>335</v>
      </c>
      <c r="G117" s="218">
        <v>45355</v>
      </c>
      <c r="H117" s="219"/>
    </row>
    <row r="118" spans="1:8" ht="18" hidden="1" customHeight="1">
      <c r="A118" s="197"/>
      <c r="B118" s="182" t="s">
        <v>426</v>
      </c>
      <c r="C118" s="217"/>
      <c r="D118" s="217"/>
      <c r="E118" s="217"/>
      <c r="F118" s="180" t="s">
        <v>335</v>
      </c>
      <c r="G118" s="218">
        <v>45356</v>
      </c>
      <c r="H118" s="219"/>
    </row>
    <row r="119" spans="1:8" ht="18" hidden="1" customHeight="1">
      <c r="A119" s="197"/>
      <c r="B119" s="220" t="s">
        <v>427</v>
      </c>
      <c r="C119" s="221"/>
      <c r="D119" s="221"/>
      <c r="E119" s="221"/>
      <c r="F119" s="222" t="s">
        <v>335</v>
      </c>
      <c r="G119" s="223">
        <v>45357</v>
      </c>
      <c r="H119" s="224" t="s">
        <v>428</v>
      </c>
    </row>
    <row r="120" spans="1:8" ht="18" hidden="1" customHeight="1">
      <c r="A120" s="197"/>
      <c r="B120" s="220" t="s">
        <v>427</v>
      </c>
      <c r="C120" s="221"/>
      <c r="D120" s="221"/>
      <c r="E120" s="221"/>
      <c r="F120" s="222" t="s">
        <v>335</v>
      </c>
      <c r="G120" s="223">
        <v>45357</v>
      </c>
      <c r="H120" s="224" t="s">
        <v>428</v>
      </c>
    </row>
    <row r="121" spans="1:8" ht="18" hidden="1" customHeight="1">
      <c r="A121" s="197"/>
      <c r="B121" s="182" t="s">
        <v>429</v>
      </c>
      <c r="C121" s="217"/>
      <c r="D121" s="217"/>
      <c r="E121" s="217"/>
      <c r="F121" s="180" t="s">
        <v>335</v>
      </c>
      <c r="G121" s="218">
        <v>45357</v>
      </c>
      <c r="H121" s="219"/>
    </row>
    <row r="122" spans="1:8" ht="18" hidden="1" customHeight="1">
      <c r="A122" s="197"/>
      <c r="B122" s="220" t="s">
        <v>430</v>
      </c>
      <c r="C122" s="221"/>
      <c r="D122" s="221"/>
      <c r="E122" s="221"/>
      <c r="F122" s="222" t="s">
        <v>335</v>
      </c>
      <c r="G122" s="223">
        <v>45358</v>
      </c>
      <c r="H122" s="224" t="s">
        <v>431</v>
      </c>
    </row>
    <row r="123" spans="1:8" ht="18" hidden="1" customHeight="1">
      <c r="A123" s="197"/>
      <c r="B123" s="220" t="s">
        <v>432</v>
      </c>
      <c r="C123" s="221"/>
      <c r="D123" s="221"/>
      <c r="E123" s="221"/>
      <c r="F123" s="222" t="s">
        <v>335</v>
      </c>
      <c r="G123" s="223">
        <v>45359</v>
      </c>
      <c r="H123" s="224" t="s">
        <v>431</v>
      </c>
    </row>
    <row r="124" spans="1:8" ht="18" hidden="1" customHeight="1">
      <c r="A124" s="197"/>
      <c r="B124" s="220" t="s">
        <v>433</v>
      </c>
      <c r="C124" s="221"/>
      <c r="D124" s="221"/>
      <c r="E124" s="221"/>
      <c r="F124" s="222" t="s">
        <v>335</v>
      </c>
      <c r="G124" s="223">
        <v>45359</v>
      </c>
      <c r="H124" s="224" t="s">
        <v>431</v>
      </c>
    </row>
    <row r="125" spans="1:8" ht="18" hidden="1" customHeight="1">
      <c r="A125" s="197"/>
      <c r="B125" s="61" t="s">
        <v>434</v>
      </c>
      <c r="C125" s="217"/>
      <c r="D125" s="217"/>
      <c r="E125" s="217"/>
      <c r="F125" s="180" t="s">
        <v>335</v>
      </c>
      <c r="G125" s="218">
        <v>45362</v>
      </c>
      <c r="H125" s="219"/>
    </row>
    <row r="126" spans="1:8" ht="18" hidden="1" customHeight="1">
      <c r="A126" s="197"/>
      <c r="B126" s="182" t="s">
        <v>435</v>
      </c>
      <c r="C126" s="217"/>
      <c r="D126" s="217"/>
      <c r="E126" s="217"/>
      <c r="F126" s="180" t="s">
        <v>335</v>
      </c>
      <c r="G126" s="218">
        <v>45363</v>
      </c>
      <c r="H126" s="224" t="s">
        <v>431</v>
      </c>
    </row>
    <row r="127" spans="1:8" ht="18" hidden="1" customHeight="1">
      <c r="A127" s="197"/>
      <c r="B127" s="182" t="s">
        <v>436</v>
      </c>
      <c r="C127" s="217"/>
      <c r="D127" s="217"/>
      <c r="E127" s="217"/>
      <c r="F127" s="180" t="s">
        <v>335</v>
      </c>
      <c r="G127" s="218">
        <v>45364</v>
      </c>
      <c r="H127" s="224" t="s">
        <v>431</v>
      </c>
    </row>
    <row r="128" spans="1:8" ht="18" hidden="1" customHeight="1">
      <c r="A128" s="197"/>
      <c r="B128" s="182" t="s">
        <v>437</v>
      </c>
      <c r="C128" s="217"/>
      <c r="D128" s="217"/>
      <c r="E128" s="217"/>
      <c r="F128" s="180" t="s">
        <v>335</v>
      </c>
      <c r="G128" s="218">
        <v>45365</v>
      </c>
      <c r="H128" s="219"/>
    </row>
    <row r="129" spans="1:8" ht="18" hidden="1" customHeight="1">
      <c r="A129" s="197"/>
      <c r="B129" s="182" t="s">
        <v>438</v>
      </c>
      <c r="C129" s="217"/>
      <c r="D129" s="217"/>
      <c r="E129" s="217"/>
      <c r="F129" s="180" t="s">
        <v>335</v>
      </c>
      <c r="G129" s="218">
        <v>45365</v>
      </c>
      <c r="H129" s="219"/>
    </row>
    <row r="130" spans="1:8" ht="18" hidden="1" customHeight="1">
      <c r="A130" s="197"/>
      <c r="B130" s="182" t="s">
        <v>439</v>
      </c>
      <c r="C130" s="217"/>
      <c r="D130" s="217"/>
      <c r="E130" s="217"/>
      <c r="F130" s="180" t="s">
        <v>335</v>
      </c>
      <c r="G130" s="218">
        <v>45365</v>
      </c>
      <c r="H130" s="219"/>
    </row>
    <row r="131" spans="1:8" ht="18" hidden="1" customHeight="1">
      <c r="A131" s="197"/>
      <c r="B131" s="182" t="s">
        <v>440</v>
      </c>
      <c r="C131" s="217"/>
      <c r="D131" s="217"/>
      <c r="E131" s="217"/>
      <c r="F131" s="180" t="s">
        <v>335</v>
      </c>
      <c r="G131" s="218">
        <v>45366</v>
      </c>
      <c r="H131" s="224" t="s">
        <v>428</v>
      </c>
    </row>
    <row r="132" spans="1:8" ht="18" hidden="1" customHeight="1">
      <c r="A132" s="197"/>
      <c r="B132" s="182" t="s">
        <v>441</v>
      </c>
      <c r="C132" s="217"/>
      <c r="D132" s="217"/>
      <c r="E132" s="217"/>
      <c r="F132" s="180" t="s">
        <v>335</v>
      </c>
      <c r="G132" s="218">
        <v>45366</v>
      </c>
      <c r="H132" s="224" t="s">
        <v>428</v>
      </c>
    </row>
    <row r="133" spans="1:8" ht="18" hidden="1" customHeight="1">
      <c r="A133" s="197"/>
      <c r="B133" s="182" t="s">
        <v>442</v>
      </c>
      <c r="C133" s="217"/>
      <c r="D133" s="217"/>
      <c r="E133" s="217"/>
      <c r="F133" s="180" t="s">
        <v>335</v>
      </c>
      <c r="G133" s="218">
        <v>45366</v>
      </c>
      <c r="H133" s="224" t="s">
        <v>428</v>
      </c>
    </row>
    <row r="134" spans="1:8" ht="18" hidden="1" customHeight="1">
      <c r="A134" s="197"/>
      <c r="B134" s="182" t="s">
        <v>443</v>
      </c>
      <c r="C134" s="217"/>
      <c r="D134" s="217"/>
      <c r="E134" s="217"/>
      <c r="F134" s="180" t="s">
        <v>335</v>
      </c>
      <c r="G134" s="218">
        <v>45366</v>
      </c>
      <c r="H134" s="224" t="s">
        <v>428</v>
      </c>
    </row>
    <row r="135" spans="1:8" ht="18" hidden="1" customHeight="1">
      <c r="A135" s="197"/>
      <c r="B135" s="182" t="s">
        <v>444</v>
      </c>
      <c r="C135" s="217"/>
      <c r="D135" s="217"/>
      <c r="E135" s="217"/>
      <c r="F135" s="180" t="s">
        <v>335</v>
      </c>
      <c r="G135" s="218">
        <v>45366</v>
      </c>
      <c r="H135" s="224" t="s">
        <v>428</v>
      </c>
    </row>
    <row r="136" spans="1:8" ht="18" hidden="1" customHeight="1">
      <c r="A136" s="197"/>
      <c r="B136" s="182" t="s">
        <v>445</v>
      </c>
      <c r="C136" s="217"/>
      <c r="D136" s="217"/>
      <c r="E136" s="217"/>
      <c r="F136" s="180" t="s">
        <v>335</v>
      </c>
      <c r="G136" s="218">
        <v>45366</v>
      </c>
      <c r="H136" s="224" t="s">
        <v>428</v>
      </c>
    </row>
    <row r="137" spans="1:8" ht="18" hidden="1" customHeight="1">
      <c r="A137" s="197"/>
      <c r="B137" s="182" t="s">
        <v>446</v>
      </c>
      <c r="C137" s="217"/>
      <c r="D137" s="217"/>
      <c r="E137" s="217"/>
      <c r="F137" s="180" t="s">
        <v>335</v>
      </c>
      <c r="G137" s="218">
        <v>45366</v>
      </c>
      <c r="H137" s="224" t="s">
        <v>428</v>
      </c>
    </row>
    <row r="138" spans="1:8" ht="18" hidden="1" customHeight="1">
      <c r="A138" s="197"/>
      <c r="B138" s="182" t="s">
        <v>447</v>
      </c>
      <c r="C138" s="217"/>
      <c r="D138" s="217"/>
      <c r="E138" s="217"/>
      <c r="F138" s="180" t="s">
        <v>335</v>
      </c>
      <c r="G138" s="218">
        <v>45366</v>
      </c>
      <c r="H138" s="224" t="s">
        <v>428</v>
      </c>
    </row>
    <row r="139" spans="1:8" ht="18" hidden="1" customHeight="1">
      <c r="A139" s="197"/>
      <c r="B139" s="182" t="s">
        <v>448</v>
      </c>
      <c r="C139" s="217"/>
      <c r="D139" s="217"/>
      <c r="E139" s="217"/>
      <c r="F139" s="180" t="s">
        <v>335</v>
      </c>
      <c r="G139" s="218">
        <v>45366</v>
      </c>
      <c r="H139" s="224" t="s">
        <v>428</v>
      </c>
    </row>
    <row r="140" spans="1:8" ht="18" hidden="1" customHeight="1">
      <c r="A140" s="197"/>
      <c r="B140" s="182" t="s">
        <v>449</v>
      </c>
      <c r="C140" s="217"/>
      <c r="D140" s="217"/>
      <c r="E140" s="217"/>
      <c r="F140" s="180" t="s">
        <v>335</v>
      </c>
      <c r="G140" s="218">
        <v>45366</v>
      </c>
      <c r="H140" s="224" t="s">
        <v>428</v>
      </c>
    </row>
    <row r="141" spans="1:8" ht="18" hidden="1" customHeight="1">
      <c r="A141" s="197"/>
      <c r="B141" s="182" t="s">
        <v>450</v>
      </c>
      <c r="C141" s="217"/>
      <c r="D141" s="217"/>
      <c r="E141" s="217"/>
      <c r="F141" s="180" t="s">
        <v>335</v>
      </c>
      <c r="G141" s="218">
        <v>45366</v>
      </c>
      <c r="H141" s="224" t="s">
        <v>428</v>
      </c>
    </row>
    <row r="142" spans="1:8" ht="18" hidden="1" customHeight="1">
      <c r="A142" s="197"/>
      <c r="B142" s="182" t="s">
        <v>451</v>
      </c>
      <c r="C142" s="217"/>
      <c r="D142" s="217"/>
      <c r="E142" s="217"/>
      <c r="F142" s="180" t="s">
        <v>335</v>
      </c>
      <c r="G142" s="218">
        <v>45369</v>
      </c>
      <c r="H142" s="224" t="s">
        <v>428</v>
      </c>
    </row>
    <row r="143" spans="1:8" ht="18" hidden="1" customHeight="1">
      <c r="A143" s="197"/>
      <c r="B143" s="182" t="s">
        <v>452</v>
      </c>
      <c r="C143" s="217"/>
      <c r="D143" s="217"/>
      <c r="E143" s="217"/>
      <c r="F143" s="180" t="s">
        <v>335</v>
      </c>
      <c r="G143" s="218">
        <v>45369</v>
      </c>
      <c r="H143" s="224" t="s">
        <v>428</v>
      </c>
    </row>
    <row r="144" spans="1:8" ht="18" hidden="1" customHeight="1">
      <c r="A144" s="197"/>
      <c r="B144" s="182" t="s">
        <v>453</v>
      </c>
      <c r="C144" s="217"/>
      <c r="D144" s="217"/>
      <c r="E144" s="217"/>
      <c r="F144" s="180" t="s">
        <v>335</v>
      </c>
      <c r="G144" s="218">
        <v>45369</v>
      </c>
      <c r="H144" s="224" t="s">
        <v>428</v>
      </c>
    </row>
    <row r="145" spans="1:8" ht="18" hidden="1" customHeight="1">
      <c r="A145" s="197"/>
      <c r="B145" s="182" t="s">
        <v>454</v>
      </c>
      <c r="C145" s="217"/>
      <c r="D145" s="217"/>
      <c r="E145" s="217"/>
      <c r="F145" s="180" t="s">
        <v>335</v>
      </c>
      <c r="G145" s="218">
        <v>45372</v>
      </c>
      <c r="H145" s="224" t="s">
        <v>428</v>
      </c>
    </row>
    <row r="146" spans="1:8" ht="18" hidden="1" customHeight="1">
      <c r="A146" s="197"/>
      <c r="B146" s="182" t="s">
        <v>455</v>
      </c>
      <c r="C146" s="217"/>
      <c r="D146" s="217"/>
      <c r="E146" s="217"/>
      <c r="F146" s="180" t="s">
        <v>335</v>
      </c>
      <c r="G146" s="218">
        <v>45372</v>
      </c>
      <c r="H146" s="224" t="s">
        <v>428</v>
      </c>
    </row>
    <row r="147" spans="1:8" ht="18" hidden="1" customHeight="1">
      <c r="A147" s="197"/>
      <c r="B147" s="182" t="s">
        <v>456</v>
      </c>
      <c r="C147" s="217"/>
      <c r="D147" s="217"/>
      <c r="E147" s="217"/>
      <c r="F147" s="180" t="s">
        <v>335</v>
      </c>
      <c r="G147" s="218">
        <v>45372</v>
      </c>
      <c r="H147" s="224" t="s">
        <v>428</v>
      </c>
    </row>
    <row r="148" spans="1:8" ht="18" hidden="1" customHeight="1">
      <c r="A148" s="197"/>
      <c r="B148" s="182" t="s">
        <v>457</v>
      </c>
      <c r="C148" s="217"/>
      <c r="D148" s="217"/>
      <c r="E148" s="217"/>
      <c r="F148" s="180" t="s">
        <v>335</v>
      </c>
      <c r="G148" s="218">
        <v>45372</v>
      </c>
      <c r="H148" s="224" t="s">
        <v>428</v>
      </c>
    </row>
    <row r="149" spans="1:8" ht="18" hidden="1" customHeight="1">
      <c r="A149" s="197"/>
      <c r="B149" s="182" t="s">
        <v>458</v>
      </c>
      <c r="C149" s="217"/>
      <c r="D149" s="217"/>
      <c r="E149" s="217"/>
      <c r="F149" s="180" t="s">
        <v>335</v>
      </c>
      <c r="G149" s="218">
        <v>45372</v>
      </c>
      <c r="H149" s="224" t="s">
        <v>428</v>
      </c>
    </row>
    <row r="150" spans="1:8" ht="18" hidden="1" customHeight="1">
      <c r="A150" s="197"/>
      <c r="B150" s="182" t="s">
        <v>459</v>
      </c>
      <c r="C150" s="217"/>
      <c r="D150" s="217"/>
      <c r="E150" s="217"/>
      <c r="F150" s="180" t="s">
        <v>335</v>
      </c>
      <c r="G150" s="218">
        <v>45373</v>
      </c>
      <c r="H150" s="224" t="s">
        <v>428</v>
      </c>
    </row>
    <row r="151" spans="1:8" ht="18" hidden="1" customHeight="1">
      <c r="A151" s="197"/>
      <c r="B151" s="182" t="s">
        <v>460</v>
      </c>
      <c r="C151" s="217"/>
      <c r="D151" s="217"/>
      <c r="E151" s="217"/>
      <c r="F151" s="180" t="s">
        <v>335</v>
      </c>
      <c r="G151" s="218">
        <v>45373</v>
      </c>
      <c r="H151" s="224" t="s">
        <v>428</v>
      </c>
    </row>
    <row r="152" spans="1:8" ht="18" hidden="1" customHeight="1">
      <c r="A152" s="197"/>
      <c r="B152" s="182" t="s">
        <v>461</v>
      </c>
      <c r="C152" s="217"/>
      <c r="D152" s="217"/>
      <c r="E152" s="217"/>
      <c r="F152" s="180" t="s">
        <v>335</v>
      </c>
      <c r="G152" s="218">
        <v>45373</v>
      </c>
      <c r="H152" s="224" t="s">
        <v>428</v>
      </c>
    </row>
    <row r="153" spans="1:8" ht="18" customHeight="1">
      <c r="A153" s="197"/>
      <c r="B153" s="182" t="s">
        <v>462</v>
      </c>
      <c r="C153" s="217"/>
      <c r="D153" s="217"/>
      <c r="E153" s="217"/>
      <c r="F153" s="180" t="s">
        <v>335</v>
      </c>
      <c r="G153" s="218">
        <v>45383</v>
      </c>
      <c r="H153" s="224"/>
    </row>
    <row r="154" spans="1:8" ht="18" customHeight="1">
      <c r="A154" s="197"/>
      <c r="B154" s="182" t="s">
        <v>463</v>
      </c>
      <c r="C154" s="217"/>
      <c r="D154" s="217"/>
      <c r="E154" s="217"/>
      <c r="F154" s="180" t="s">
        <v>335</v>
      </c>
      <c r="G154" s="218">
        <v>45383</v>
      </c>
      <c r="H154" s="224"/>
    </row>
    <row r="155" spans="1:8" ht="18" customHeight="1">
      <c r="A155" s="197"/>
      <c r="B155" s="182" t="s">
        <v>464</v>
      </c>
      <c r="C155" s="217"/>
      <c r="D155" s="217"/>
      <c r="E155" s="217"/>
      <c r="F155" s="180" t="s">
        <v>335</v>
      </c>
      <c r="G155" s="218">
        <v>45383</v>
      </c>
      <c r="H155" s="224"/>
    </row>
    <row r="156" spans="1:8" ht="18" customHeight="1">
      <c r="A156" s="197"/>
      <c r="B156" s="182" t="s">
        <v>465</v>
      </c>
      <c r="C156" s="217"/>
      <c r="D156" s="217"/>
      <c r="E156" s="217"/>
      <c r="F156" s="180" t="s">
        <v>335</v>
      </c>
      <c r="G156" s="218">
        <v>45383</v>
      </c>
      <c r="H156" s="224"/>
    </row>
    <row r="157" spans="1:8" ht="18" customHeight="1">
      <c r="A157" s="197"/>
      <c r="B157" s="182" t="s">
        <v>466</v>
      </c>
      <c r="C157" s="217"/>
      <c r="D157" s="217"/>
      <c r="E157" s="217"/>
      <c r="F157" s="180" t="s">
        <v>335</v>
      </c>
      <c r="G157" s="218">
        <v>45384</v>
      </c>
      <c r="H157" s="224"/>
    </row>
    <row r="158" spans="1:8" ht="18" customHeight="1">
      <c r="A158" s="197"/>
      <c r="B158" s="182" t="s">
        <v>464</v>
      </c>
      <c r="C158" s="217"/>
      <c r="D158" s="217"/>
      <c r="E158" s="217"/>
      <c r="F158" s="180" t="s">
        <v>335</v>
      </c>
      <c r="G158" s="218">
        <v>45384</v>
      </c>
      <c r="H158" s="224"/>
    </row>
    <row r="159" spans="1:8" ht="18" customHeight="1">
      <c r="A159" s="197"/>
      <c r="B159" s="182" t="s">
        <v>465</v>
      </c>
      <c r="C159" s="217"/>
      <c r="D159" s="217"/>
      <c r="E159" s="217"/>
      <c r="F159" s="180" t="s">
        <v>335</v>
      </c>
      <c r="G159" s="218">
        <v>45384</v>
      </c>
      <c r="H159" s="224"/>
    </row>
    <row r="160" spans="1:8" ht="18" customHeight="1">
      <c r="A160" s="197"/>
      <c r="B160" s="182" t="s">
        <v>467</v>
      </c>
      <c r="C160" s="217"/>
      <c r="D160" s="217"/>
      <c r="E160" s="217"/>
      <c r="F160" s="180" t="s">
        <v>335</v>
      </c>
      <c r="G160" s="218">
        <v>45384</v>
      </c>
      <c r="H160" s="224"/>
    </row>
    <row r="161" spans="1:8" ht="18" customHeight="1">
      <c r="A161" s="197"/>
      <c r="B161" s="182" t="s">
        <v>468</v>
      </c>
      <c r="C161" s="217"/>
      <c r="D161" s="217"/>
      <c r="E161" s="217"/>
      <c r="F161" s="180" t="s">
        <v>335</v>
      </c>
      <c r="G161" s="218">
        <v>45385</v>
      </c>
      <c r="H161" s="224"/>
    </row>
    <row r="162" spans="1:8" ht="18" customHeight="1">
      <c r="A162" s="197"/>
      <c r="B162" s="182" t="s">
        <v>469</v>
      </c>
      <c r="C162" s="217"/>
      <c r="D162" s="217"/>
      <c r="E162" s="217"/>
      <c r="F162" s="180" t="s">
        <v>335</v>
      </c>
      <c r="G162" s="218">
        <v>45385</v>
      </c>
      <c r="H162" s="224"/>
    </row>
    <row r="163" spans="1:8" ht="18" customHeight="1">
      <c r="A163" s="197"/>
      <c r="B163" s="182" t="s">
        <v>464</v>
      </c>
      <c r="C163" s="217"/>
      <c r="D163" s="217"/>
      <c r="E163" s="217"/>
      <c r="F163" s="180" t="s">
        <v>335</v>
      </c>
      <c r="G163" s="218">
        <v>45385</v>
      </c>
      <c r="H163" s="224"/>
    </row>
    <row r="164" spans="1:8" ht="18" customHeight="1">
      <c r="A164" s="197"/>
      <c r="B164" s="182" t="s">
        <v>465</v>
      </c>
      <c r="C164" s="217"/>
      <c r="D164" s="217"/>
      <c r="E164" s="217"/>
      <c r="F164" s="180" t="s">
        <v>335</v>
      </c>
      <c r="G164" s="218">
        <v>45385</v>
      </c>
      <c r="H164" s="224"/>
    </row>
    <row r="165" spans="1:8" ht="18" customHeight="1">
      <c r="A165" s="197"/>
      <c r="B165" s="182" t="s">
        <v>470</v>
      </c>
      <c r="C165" s="217"/>
      <c r="D165" s="217"/>
      <c r="E165" s="217"/>
      <c r="F165" s="180" t="s">
        <v>335</v>
      </c>
      <c r="G165" s="218">
        <v>45386</v>
      </c>
      <c r="H165" s="224"/>
    </row>
    <row r="166" spans="1:8" ht="18" customHeight="1">
      <c r="A166" s="197"/>
      <c r="B166" s="182" t="s">
        <v>471</v>
      </c>
      <c r="C166" s="217"/>
      <c r="D166" s="217"/>
      <c r="E166" s="217"/>
      <c r="F166" s="180" t="s">
        <v>335</v>
      </c>
      <c r="G166" s="218">
        <v>45386</v>
      </c>
      <c r="H166" s="224"/>
    </row>
    <row r="167" spans="1:8" ht="18" customHeight="1">
      <c r="A167" s="197"/>
      <c r="B167" s="182" t="s">
        <v>472</v>
      </c>
      <c r="C167" s="217"/>
      <c r="D167" s="217"/>
      <c r="E167" s="217"/>
      <c r="F167" s="180" t="s">
        <v>335</v>
      </c>
      <c r="G167" s="218">
        <v>45386</v>
      </c>
      <c r="H167" s="224"/>
    </row>
    <row r="168" spans="1:8" ht="18" customHeight="1">
      <c r="A168" s="197"/>
      <c r="B168" s="182" t="s">
        <v>473</v>
      </c>
      <c r="C168" s="217"/>
      <c r="D168" s="217"/>
      <c r="E168" s="217"/>
      <c r="F168" s="180" t="s">
        <v>335</v>
      </c>
      <c r="G168" s="218">
        <v>45386</v>
      </c>
      <c r="H168" s="224"/>
    </row>
    <row r="169" spans="1:8" ht="18" customHeight="1">
      <c r="A169" s="197"/>
      <c r="B169" s="182" t="s">
        <v>474</v>
      </c>
      <c r="C169" s="217"/>
      <c r="D169" s="217"/>
      <c r="E169" s="217"/>
      <c r="F169" s="180" t="s">
        <v>335</v>
      </c>
      <c r="G169" s="218">
        <v>45386</v>
      </c>
      <c r="H169" s="224"/>
    </row>
    <row r="170" spans="1:8" ht="18" customHeight="1">
      <c r="A170" s="197"/>
      <c r="B170" s="182" t="s">
        <v>475</v>
      </c>
      <c r="C170" s="217"/>
      <c r="D170" s="217"/>
      <c r="E170" s="217"/>
      <c r="F170" s="180" t="s">
        <v>335</v>
      </c>
      <c r="G170" s="218">
        <v>45386</v>
      </c>
      <c r="H170" s="224"/>
    </row>
    <row r="171" spans="1:8" ht="18" customHeight="1">
      <c r="A171" s="197"/>
      <c r="B171" s="182" t="s">
        <v>476</v>
      </c>
      <c r="C171" s="217"/>
      <c r="D171" s="217"/>
      <c r="E171" s="217"/>
      <c r="F171" s="180" t="s">
        <v>335</v>
      </c>
      <c r="G171" s="218">
        <v>45386</v>
      </c>
      <c r="H171" s="224"/>
    </row>
    <row r="172" spans="1:8" ht="18" customHeight="1">
      <c r="A172" s="197"/>
      <c r="B172" s="182" t="s">
        <v>477</v>
      </c>
      <c r="C172" s="217"/>
      <c r="D172" s="217"/>
      <c r="E172" s="217"/>
      <c r="F172" s="180" t="s">
        <v>335</v>
      </c>
      <c r="G172" s="218">
        <v>45387</v>
      </c>
      <c r="H172" s="224"/>
    </row>
    <row r="173" spans="1:8" ht="18" customHeight="1">
      <c r="A173" s="197"/>
      <c r="B173" s="182" t="s">
        <v>478</v>
      </c>
      <c r="C173" s="217"/>
      <c r="D173" s="217"/>
      <c r="E173" s="217"/>
      <c r="F173" s="180" t="s">
        <v>335</v>
      </c>
      <c r="G173" s="218">
        <v>45387</v>
      </c>
      <c r="H173" s="224"/>
    </row>
    <row r="174" spans="1:8" ht="18" customHeight="1">
      <c r="A174" s="197"/>
      <c r="B174" s="182" t="s">
        <v>479</v>
      </c>
      <c r="C174" s="217"/>
      <c r="D174" s="217"/>
      <c r="E174" s="217"/>
      <c r="F174" s="180" t="s">
        <v>335</v>
      </c>
      <c r="G174" s="218">
        <v>45387</v>
      </c>
      <c r="H174" s="224"/>
    </row>
    <row r="175" spans="1:8" ht="18" customHeight="1">
      <c r="A175" s="197"/>
      <c r="B175" s="182" t="s">
        <v>480</v>
      </c>
      <c r="C175" s="217"/>
      <c r="D175" s="217"/>
      <c r="E175" s="217"/>
      <c r="F175" s="180" t="s">
        <v>335</v>
      </c>
      <c r="G175" s="218">
        <v>45387</v>
      </c>
      <c r="H175" s="224"/>
    </row>
    <row r="176" spans="1:8" ht="16.5">
      <c r="B176" s="225" t="s">
        <v>481</v>
      </c>
      <c r="C176" s="61"/>
      <c r="D176" s="61"/>
      <c r="E176" s="61"/>
      <c r="F176" s="180" t="s">
        <v>335</v>
      </c>
      <c r="G176" s="218">
        <v>45390</v>
      </c>
    </row>
    <row r="177" spans="2:8" ht="16.5">
      <c r="B177" s="226" t="s">
        <v>482</v>
      </c>
      <c r="C177" s="61"/>
      <c r="D177" s="61"/>
      <c r="E177" s="61"/>
      <c r="F177" s="180" t="s">
        <v>335</v>
      </c>
      <c r="G177" s="218">
        <v>45390</v>
      </c>
    </row>
    <row r="178" spans="2:8" ht="16.5">
      <c r="B178" s="226" t="s">
        <v>483</v>
      </c>
      <c r="C178" s="61"/>
      <c r="D178" s="61"/>
      <c r="E178" s="61"/>
      <c r="F178" s="180" t="s">
        <v>335</v>
      </c>
      <c r="G178" s="218">
        <v>45391</v>
      </c>
    </row>
    <row r="179" spans="2:8" ht="16.5">
      <c r="B179" s="226" t="s">
        <v>484</v>
      </c>
      <c r="C179" s="61"/>
      <c r="D179" s="61"/>
      <c r="E179" s="61"/>
      <c r="F179" s="180" t="s">
        <v>335</v>
      </c>
      <c r="G179" s="227">
        <v>45391</v>
      </c>
    </row>
    <row r="180" spans="2:8" ht="16.5">
      <c r="B180" s="226" t="s">
        <v>485</v>
      </c>
      <c r="C180" s="61"/>
      <c r="D180" s="61"/>
      <c r="E180" s="61"/>
      <c r="F180" s="180" t="s">
        <v>335</v>
      </c>
      <c r="G180" s="227">
        <v>45391</v>
      </c>
    </row>
    <row r="181" spans="2:8" ht="16.5">
      <c r="B181" s="226" t="s">
        <v>486</v>
      </c>
      <c r="C181" s="61"/>
      <c r="D181" s="61"/>
      <c r="E181" s="61"/>
      <c r="F181" s="180" t="s">
        <v>335</v>
      </c>
      <c r="G181" s="227">
        <v>45391</v>
      </c>
      <c r="H181" s="228"/>
    </row>
    <row r="182" spans="2:8" ht="16.5">
      <c r="B182" s="226" t="s">
        <v>487</v>
      </c>
      <c r="C182" s="61"/>
      <c r="D182" s="61"/>
      <c r="E182" s="61"/>
      <c r="F182" s="180" t="s">
        <v>335</v>
      </c>
      <c r="G182" s="227">
        <v>45391</v>
      </c>
    </row>
    <row r="183" spans="2:8" ht="16.5">
      <c r="B183" s="226" t="s">
        <v>488</v>
      </c>
      <c r="C183" s="61"/>
      <c r="D183" s="61"/>
      <c r="E183" s="61"/>
      <c r="F183" s="180" t="s">
        <v>335</v>
      </c>
      <c r="G183" s="227">
        <v>45391</v>
      </c>
    </row>
    <row r="184" spans="2:8" ht="16.5">
      <c r="B184" s="226" t="s">
        <v>489</v>
      </c>
      <c r="C184" s="61"/>
      <c r="D184" s="61"/>
      <c r="E184" s="61"/>
      <c r="F184" s="180" t="s">
        <v>335</v>
      </c>
      <c r="G184" s="229">
        <v>45392</v>
      </c>
    </row>
    <row r="185" spans="2:8" ht="16.5">
      <c r="B185" s="226" t="s">
        <v>490</v>
      </c>
      <c r="C185" s="61"/>
      <c r="D185" s="61"/>
      <c r="E185" s="61"/>
      <c r="F185" s="180" t="s">
        <v>335</v>
      </c>
      <c r="G185" s="229">
        <v>45392</v>
      </c>
    </row>
    <row r="186" spans="2:8" ht="16.5" hidden="1">
      <c r="B186" s="226" t="s">
        <v>491</v>
      </c>
      <c r="C186" s="61"/>
      <c r="D186" s="61"/>
      <c r="E186" s="61"/>
      <c r="F186" s="180" t="s">
        <v>309</v>
      </c>
      <c r="G186" s="230" t="s">
        <v>139</v>
      </c>
    </row>
    <row r="187" spans="2:8" ht="16.5">
      <c r="B187" s="226" t="s">
        <v>492</v>
      </c>
      <c r="C187" s="61"/>
      <c r="D187" s="61"/>
      <c r="E187" s="61"/>
      <c r="F187" s="180" t="s">
        <v>335</v>
      </c>
      <c r="G187" s="229">
        <v>45393</v>
      </c>
    </row>
    <row r="188" spans="2:8" ht="16.5">
      <c r="B188" s="226" t="s">
        <v>493</v>
      </c>
      <c r="C188" s="61"/>
      <c r="D188" s="61"/>
      <c r="E188" s="61"/>
      <c r="F188" s="180" t="s">
        <v>335</v>
      </c>
      <c r="G188" s="229">
        <v>45393</v>
      </c>
    </row>
    <row r="189" spans="2:8" ht="16.5">
      <c r="B189" s="226" t="s">
        <v>494</v>
      </c>
      <c r="C189" s="61"/>
      <c r="D189" s="61"/>
      <c r="E189" s="61"/>
      <c r="F189" s="180" t="s">
        <v>335</v>
      </c>
      <c r="G189" s="229">
        <v>45393</v>
      </c>
    </row>
    <row r="190" spans="2:8" ht="16.5">
      <c r="B190" s="226" t="s">
        <v>495</v>
      </c>
      <c r="C190" s="61"/>
      <c r="D190" s="61"/>
      <c r="E190" s="61"/>
      <c r="F190" s="180" t="s">
        <v>335</v>
      </c>
      <c r="G190" s="229">
        <v>45394</v>
      </c>
    </row>
    <row r="191" spans="2:8" ht="16.5">
      <c r="B191" s="226" t="s">
        <v>496</v>
      </c>
      <c r="C191" s="61"/>
      <c r="D191" s="61"/>
      <c r="E191" s="61"/>
      <c r="F191" s="180" t="s">
        <v>335</v>
      </c>
      <c r="G191" s="229">
        <v>45394</v>
      </c>
    </row>
    <row r="192" spans="2:8" ht="16.5" hidden="1">
      <c r="B192" s="231" t="s">
        <v>497</v>
      </c>
      <c r="F192" s="119" t="s">
        <v>335</v>
      </c>
      <c r="G192" s="232" t="s">
        <v>498</v>
      </c>
    </row>
    <row r="193" spans="2:7" ht="16.5" hidden="1">
      <c r="B193" s="231" t="s">
        <v>499</v>
      </c>
      <c r="F193" s="119" t="s">
        <v>335</v>
      </c>
      <c r="G193" s="232" t="s">
        <v>498</v>
      </c>
    </row>
    <row r="194" spans="2:7" ht="16.5" hidden="1">
      <c r="B194" s="231" t="s">
        <v>500</v>
      </c>
      <c r="F194" s="119" t="s">
        <v>335</v>
      </c>
      <c r="G194" s="232" t="s">
        <v>498</v>
      </c>
    </row>
    <row r="195" spans="2:7" ht="16.5" hidden="1">
      <c r="B195" s="231" t="s">
        <v>501</v>
      </c>
      <c r="F195" s="119" t="s">
        <v>335</v>
      </c>
      <c r="G195" s="232" t="s">
        <v>498</v>
      </c>
    </row>
    <row r="196" spans="2:7" ht="16.5">
      <c r="B196" s="226" t="s">
        <v>502</v>
      </c>
      <c r="C196" s="61"/>
      <c r="D196" s="61"/>
      <c r="E196" s="61"/>
      <c r="F196" s="180" t="s">
        <v>335</v>
      </c>
      <c r="G196" s="229">
        <v>45398</v>
      </c>
    </row>
    <row r="197" spans="2:7" ht="16.5">
      <c r="B197" s="226" t="s">
        <v>503</v>
      </c>
      <c r="C197" s="61"/>
      <c r="D197" s="61"/>
      <c r="E197" s="61"/>
      <c r="F197" s="180" t="s">
        <v>335</v>
      </c>
      <c r="G197" s="229">
        <v>45398</v>
      </c>
    </row>
    <row r="198" spans="2:7" ht="16.5">
      <c r="B198" s="226" t="s">
        <v>504</v>
      </c>
      <c r="C198" s="61"/>
      <c r="D198" s="61"/>
      <c r="E198" s="61"/>
      <c r="F198" s="180" t="s">
        <v>335</v>
      </c>
      <c r="G198" s="229">
        <v>45398</v>
      </c>
    </row>
    <row r="199" spans="2:7" ht="16.5">
      <c r="B199" s="226" t="s">
        <v>505</v>
      </c>
      <c r="C199" s="61"/>
      <c r="D199" s="61"/>
      <c r="E199" s="61"/>
      <c r="F199" s="180" t="s">
        <v>335</v>
      </c>
      <c r="G199" s="229">
        <v>45398</v>
      </c>
    </row>
    <row r="200" spans="2:7" ht="16.5">
      <c r="B200" s="226" t="s">
        <v>504</v>
      </c>
      <c r="C200" s="61"/>
      <c r="D200" s="61"/>
      <c r="E200" s="61"/>
      <c r="F200" s="180" t="s">
        <v>335</v>
      </c>
      <c r="G200" s="229">
        <v>45399</v>
      </c>
    </row>
    <row r="201" spans="2:7" ht="16.5">
      <c r="B201" s="226" t="s">
        <v>503</v>
      </c>
      <c r="C201" s="61"/>
      <c r="D201" s="61"/>
      <c r="E201" s="61"/>
      <c r="F201" s="180" t="s">
        <v>335</v>
      </c>
      <c r="G201" s="229">
        <v>45399</v>
      </c>
    </row>
    <row r="202" spans="2:7" ht="16.5">
      <c r="B202" s="226" t="s">
        <v>506</v>
      </c>
      <c r="C202" s="61"/>
      <c r="D202" s="61"/>
      <c r="E202" s="61"/>
      <c r="F202" s="180" t="s">
        <v>335</v>
      </c>
      <c r="G202" s="229">
        <v>45399</v>
      </c>
    </row>
    <row r="203" spans="2:7" ht="16.5">
      <c r="B203" s="226" t="s">
        <v>507</v>
      </c>
      <c r="C203" s="61"/>
      <c r="D203" s="61"/>
      <c r="E203" s="61"/>
      <c r="F203" s="180" t="s">
        <v>335</v>
      </c>
      <c r="G203" s="229">
        <v>45399</v>
      </c>
    </row>
    <row r="204" spans="2:7" ht="16.5">
      <c r="B204" s="233" t="s">
        <v>508</v>
      </c>
      <c r="C204" s="61"/>
      <c r="D204" s="61"/>
      <c r="E204" s="61"/>
      <c r="F204" s="180" t="s">
        <v>335</v>
      </c>
      <c r="G204" s="229">
        <v>45399</v>
      </c>
    </row>
    <row r="205" spans="2:7" ht="16.5">
      <c r="B205" s="226" t="s">
        <v>504</v>
      </c>
      <c r="C205" s="61"/>
      <c r="D205" s="61"/>
      <c r="E205" s="61"/>
      <c r="F205" s="180" t="s">
        <v>335</v>
      </c>
      <c r="G205" s="229">
        <v>45400</v>
      </c>
    </row>
    <row r="206" spans="2:7" ht="16.5">
      <c r="B206" s="226" t="s">
        <v>509</v>
      </c>
      <c r="C206" s="61"/>
      <c r="D206" s="61"/>
      <c r="E206" s="61"/>
      <c r="F206" s="180" t="s">
        <v>335</v>
      </c>
      <c r="G206" s="229">
        <v>45400</v>
      </c>
    </row>
    <row r="207" spans="2:7" ht="16.5">
      <c r="B207" s="226" t="s">
        <v>510</v>
      </c>
      <c r="C207" s="61"/>
      <c r="D207" s="61"/>
      <c r="E207" s="61"/>
      <c r="F207" s="180" t="s">
        <v>335</v>
      </c>
      <c r="G207" s="229">
        <v>45400</v>
      </c>
    </row>
    <row r="208" spans="2:7" ht="16.5">
      <c r="B208" s="226" t="s">
        <v>511</v>
      </c>
      <c r="C208" s="61"/>
      <c r="D208" s="61"/>
      <c r="E208" s="61"/>
      <c r="F208" s="180" t="s">
        <v>335</v>
      </c>
      <c r="G208" s="229">
        <v>45400</v>
      </c>
    </row>
    <row r="209" spans="2:7" ht="16.5">
      <c r="B209" s="226" t="s">
        <v>512</v>
      </c>
      <c r="C209" s="61"/>
      <c r="D209" s="61"/>
      <c r="E209" s="61"/>
      <c r="F209" s="180" t="s">
        <v>335</v>
      </c>
      <c r="G209" s="229">
        <v>45400</v>
      </c>
    </row>
    <row r="210" spans="2:7" ht="16.5">
      <c r="B210" s="226" t="s">
        <v>513</v>
      </c>
      <c r="C210" s="61"/>
      <c r="D210" s="61"/>
      <c r="E210" s="61"/>
      <c r="F210" s="180" t="s">
        <v>335</v>
      </c>
      <c r="G210" s="229">
        <v>45400</v>
      </c>
    </row>
    <row r="211" spans="2:7" ht="16.5">
      <c r="B211" s="226" t="s">
        <v>504</v>
      </c>
      <c r="C211" s="61"/>
      <c r="D211" s="61"/>
      <c r="E211" s="61"/>
      <c r="F211" s="180" t="s">
        <v>335</v>
      </c>
      <c r="G211" s="230" t="s">
        <v>514</v>
      </c>
    </row>
    <row r="212" spans="2:7" ht="16.5">
      <c r="B212" s="226" t="s">
        <v>515</v>
      </c>
      <c r="C212" s="61"/>
      <c r="D212" s="61"/>
      <c r="E212" s="61"/>
      <c r="F212" s="180" t="s">
        <v>335</v>
      </c>
      <c r="G212" s="229">
        <v>45404</v>
      </c>
    </row>
    <row r="213" spans="2:7" ht="16.5">
      <c r="B213" s="226" t="s">
        <v>516</v>
      </c>
      <c r="C213" s="61"/>
      <c r="D213" s="61"/>
      <c r="E213" s="61"/>
      <c r="F213" s="180" t="s">
        <v>335</v>
      </c>
      <c r="G213" s="229">
        <v>45404</v>
      </c>
    </row>
    <row r="214" spans="2:7" ht="16.5">
      <c r="B214" s="226" t="s">
        <v>517</v>
      </c>
      <c r="C214" s="61"/>
      <c r="D214" s="61"/>
      <c r="E214" s="61"/>
      <c r="F214" s="180" t="s">
        <v>335</v>
      </c>
      <c r="G214" s="229">
        <v>45404</v>
      </c>
    </row>
    <row r="215" spans="2:7" ht="16.5">
      <c r="B215" s="226" t="s">
        <v>518</v>
      </c>
      <c r="C215" s="61"/>
      <c r="D215" s="61"/>
      <c r="E215" s="61"/>
      <c r="F215" s="180" t="s">
        <v>335</v>
      </c>
      <c r="G215" s="229">
        <v>45405</v>
      </c>
    </row>
    <row r="216" spans="2:7" ht="16.5">
      <c r="B216" s="226" t="s">
        <v>519</v>
      </c>
      <c r="C216" s="61"/>
      <c r="D216" s="61"/>
      <c r="E216" s="61"/>
      <c r="F216" s="180" t="s">
        <v>335</v>
      </c>
      <c r="G216" s="229">
        <v>45405</v>
      </c>
    </row>
    <row r="217" spans="2:7" ht="16.5">
      <c r="B217" s="226" t="s">
        <v>520</v>
      </c>
      <c r="C217" s="61"/>
      <c r="D217" s="61"/>
      <c r="E217" s="61"/>
      <c r="F217" s="180" t="s">
        <v>335</v>
      </c>
      <c r="G217" s="229">
        <v>45405</v>
      </c>
    </row>
    <row r="218" spans="2:7" ht="16.5">
      <c r="B218" s="226" t="s">
        <v>521</v>
      </c>
      <c r="C218" s="61"/>
      <c r="D218" s="61"/>
      <c r="E218" s="61"/>
      <c r="F218" s="180" t="s">
        <v>335</v>
      </c>
      <c r="G218" s="229">
        <v>45406</v>
      </c>
    </row>
    <row r="219" spans="2:7" ht="16.5">
      <c r="B219" s="226" t="s">
        <v>522</v>
      </c>
      <c r="C219" s="61"/>
      <c r="D219" s="61"/>
      <c r="E219" s="61"/>
      <c r="F219" s="180" t="s">
        <v>335</v>
      </c>
      <c r="G219" s="229">
        <v>45407</v>
      </c>
    </row>
    <row r="220" spans="2:7" ht="16.5">
      <c r="B220" s="226" t="s">
        <v>523</v>
      </c>
      <c r="C220" s="61"/>
      <c r="D220" s="61"/>
      <c r="E220" s="61"/>
      <c r="F220" s="180" t="s">
        <v>335</v>
      </c>
      <c r="G220" s="229">
        <v>45408</v>
      </c>
    </row>
    <row r="221" spans="2:7" ht="16.5">
      <c r="B221" s="226" t="s">
        <v>524</v>
      </c>
      <c r="C221" s="61"/>
      <c r="D221" s="61"/>
      <c r="E221" s="61"/>
      <c r="F221" s="180" t="s">
        <v>335</v>
      </c>
      <c r="G221" s="229">
        <v>45409</v>
      </c>
    </row>
    <row r="222" spans="2:7" ht="16.5">
      <c r="B222" s="226" t="s">
        <v>525</v>
      </c>
      <c r="C222" s="61"/>
      <c r="D222" s="61"/>
      <c r="E222" s="61"/>
      <c r="F222" s="180" t="s">
        <v>335</v>
      </c>
      <c r="G222" s="229">
        <v>45411</v>
      </c>
    </row>
    <row r="223" spans="2:7" ht="16.5">
      <c r="B223" s="226" t="s">
        <v>423</v>
      </c>
      <c r="C223" s="61"/>
      <c r="D223" s="61"/>
      <c r="E223" s="61"/>
      <c r="F223" s="180" t="s">
        <v>335</v>
      </c>
      <c r="G223" s="229">
        <v>45411</v>
      </c>
    </row>
    <row r="224" spans="2:7" ht="16.5">
      <c r="B224" s="226" t="s">
        <v>423</v>
      </c>
      <c r="C224" s="61"/>
      <c r="D224" s="61"/>
      <c r="E224" s="61"/>
      <c r="F224" s="180" t="s">
        <v>335</v>
      </c>
      <c r="G224" s="229">
        <v>45412</v>
      </c>
    </row>
    <row r="225" spans="2:7" ht="16.5" hidden="1">
      <c r="B225" s="231" t="s">
        <v>526</v>
      </c>
      <c r="F225" s="119" t="s">
        <v>335</v>
      </c>
      <c r="G225" s="234">
        <v>45413</v>
      </c>
    </row>
    <row r="226" spans="2:7" ht="16.5" hidden="1">
      <c r="B226" s="231" t="s">
        <v>423</v>
      </c>
      <c r="F226" s="119" t="s">
        <v>335</v>
      </c>
      <c r="G226" s="234">
        <v>45414</v>
      </c>
    </row>
    <row r="227" spans="2:7" ht="16.5" hidden="1">
      <c r="B227" s="231" t="s">
        <v>423</v>
      </c>
      <c r="F227" s="119" t="s">
        <v>335</v>
      </c>
      <c r="G227" s="234">
        <v>45415</v>
      </c>
    </row>
    <row r="228" spans="2:7" ht="16.5" hidden="1">
      <c r="B228" s="231" t="s">
        <v>527</v>
      </c>
      <c r="F228" s="119" t="s">
        <v>335</v>
      </c>
      <c r="G228" s="234">
        <v>45416</v>
      </c>
    </row>
    <row r="229" spans="2:7" ht="16.5" hidden="1">
      <c r="B229" s="231" t="s">
        <v>528</v>
      </c>
      <c r="F229" s="119" t="s">
        <v>335</v>
      </c>
      <c r="G229" s="234">
        <v>45419</v>
      </c>
    </row>
    <row r="230" spans="2:7" ht="16.5" hidden="1">
      <c r="B230" s="231" t="s">
        <v>529</v>
      </c>
      <c r="F230" s="119" t="s">
        <v>335</v>
      </c>
      <c r="G230" s="234">
        <v>45420</v>
      </c>
    </row>
    <row r="231" spans="2:7" ht="16.5" hidden="1">
      <c r="B231" s="231" t="s">
        <v>530</v>
      </c>
      <c r="F231" s="119" t="s">
        <v>335</v>
      </c>
      <c r="G231" s="234">
        <v>45421</v>
      </c>
    </row>
    <row r="232" spans="2:7" ht="16.5" hidden="1">
      <c r="B232" s="231" t="s">
        <v>531</v>
      </c>
      <c r="F232" s="119" t="s">
        <v>335</v>
      </c>
      <c r="G232" s="234">
        <v>45421</v>
      </c>
    </row>
  </sheetData>
  <autoFilter ref="A23:H232" xr:uid="{00000000-0009-0000-0000-000008000000}">
    <filterColumn colId="6">
      <filters>
        <filter val="01/04/2024"/>
        <filter val="02/04/2024"/>
        <filter val="03/04/2024"/>
        <filter val="04/04/2024"/>
        <filter val="05/04/2024"/>
        <filter val="08/04/2024"/>
        <filter val="09/04/2024"/>
        <filter val="10/04/2024"/>
        <filter val="11/04/2024"/>
        <filter val="12/04/2024"/>
        <filter val="16/04/2024"/>
        <filter val="17/04/2024"/>
        <filter val="18/04/2024"/>
        <filter val="19//04/2024"/>
        <filter val="22/04/2024"/>
        <filter val="23/04/2024"/>
        <filter val="24/04/2024"/>
        <filter val="25/04/2024"/>
        <filter val="26/04/2024"/>
        <filter val="27/04/2024"/>
        <filter val="29/04/2024"/>
        <filter val="30/04/2024"/>
      </filters>
    </filterColumn>
  </autoFilter>
  <mergeCells count="36">
    <mergeCell ref="B70:E70"/>
    <mergeCell ref="B71:E71"/>
    <mergeCell ref="B72:E72"/>
    <mergeCell ref="B73:E73"/>
    <mergeCell ref="B49:E49"/>
    <mergeCell ref="B50:E50"/>
    <mergeCell ref="B51:E51"/>
    <mergeCell ref="B52:E52"/>
    <mergeCell ref="B53:E53"/>
    <mergeCell ref="B54:E54"/>
    <mergeCell ref="B55:E55"/>
    <mergeCell ref="B48:E48"/>
    <mergeCell ref="B56:E56"/>
    <mergeCell ref="B57:E57"/>
    <mergeCell ref="B66:E66"/>
    <mergeCell ref="B69:E69"/>
    <mergeCell ref="B34:E34"/>
    <mergeCell ref="B35:E35"/>
    <mergeCell ref="B40:D40"/>
    <mergeCell ref="B46:E46"/>
    <mergeCell ref="B47:E47"/>
    <mergeCell ref="B29:E29"/>
    <mergeCell ref="B30:E30"/>
    <mergeCell ref="B31:E31"/>
    <mergeCell ref="B32:E32"/>
    <mergeCell ref="B33:E33"/>
    <mergeCell ref="B24:E24"/>
    <mergeCell ref="B25:E25"/>
    <mergeCell ref="B26:E26"/>
    <mergeCell ref="B27:E27"/>
    <mergeCell ref="B28:E28"/>
    <mergeCell ref="E6:E7"/>
    <mergeCell ref="B7:D7"/>
    <mergeCell ref="B17:D17"/>
    <mergeCell ref="B19:D19"/>
    <mergeCell ref="B22:E22"/>
  </mergeCells>
  <dataValidations count="1">
    <dataValidation type="list" allowBlank="1" showErrorMessage="1" sqref="F24:F232" xr:uid="{00000000-0002-0000-0800-000000000000}">
      <formula1>"LISTO,PENDIENTE"</formula1>
    </dataValidation>
  </dataValidations>
  <printOptions horizontalCentered="1" gridLines="1"/>
  <pageMargins left="0.7" right="0.7" top="0.75" bottom="0.75" header="0" footer="0"/>
  <pageSetup fitToHeight="0" pageOrder="overThenDown" orientation="portrait" cellComments="atEnd"/>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R13"/>
  <sheetViews>
    <sheetView showGridLines="0" workbookViewId="0"/>
  </sheetViews>
  <sheetFormatPr baseColWidth="10" defaultColWidth="14.42578125" defaultRowHeight="15.75" customHeight="1"/>
  <cols>
    <col min="1" max="1" width="19.140625" customWidth="1"/>
    <col min="3" max="3" width="14.140625" customWidth="1"/>
    <col min="4" max="5" width="26.85546875" customWidth="1"/>
    <col min="6" max="6" width="28" customWidth="1"/>
    <col min="7" max="7" width="25.7109375" customWidth="1"/>
    <col min="8" max="8" width="29.85546875" customWidth="1"/>
    <col min="9" max="18" width="4.85546875" customWidth="1"/>
  </cols>
  <sheetData>
    <row r="1" spans="1:18" ht="97.5" customHeight="1">
      <c r="A1" s="235"/>
      <c r="B1" s="235"/>
      <c r="C1" s="235"/>
      <c r="D1" s="236"/>
      <c r="E1" s="236"/>
      <c r="F1" s="236"/>
      <c r="G1" s="236"/>
      <c r="H1" s="236"/>
      <c r="I1" s="237"/>
      <c r="J1" s="237"/>
      <c r="K1" s="238"/>
      <c r="L1" s="238"/>
      <c r="M1" s="238"/>
      <c r="N1" s="238"/>
      <c r="O1" s="238"/>
      <c r="P1" s="238"/>
      <c r="Q1" s="238"/>
      <c r="R1" s="238"/>
    </row>
    <row r="2" spans="1:18" ht="73.5" hidden="1" customHeight="1">
      <c r="A2" s="235"/>
      <c r="B2" s="235"/>
      <c r="C2" s="235"/>
      <c r="D2" s="239">
        <v>45369</v>
      </c>
      <c r="E2" s="239">
        <f>IF(TEXT(D2,"ddd")="Dom",D2+3,D2+1)</f>
        <v>45370</v>
      </c>
      <c r="F2" s="239">
        <f t="shared" ref="F2:H2" si="0">IF(TEXT(E2,"ddd")="vie",E2+3,E2+1)</f>
        <v>45371</v>
      </c>
      <c r="G2" s="239">
        <f t="shared" si="0"/>
        <v>45372</v>
      </c>
      <c r="H2" s="239">
        <f t="shared" si="0"/>
        <v>45373</v>
      </c>
      <c r="I2" s="240"/>
      <c r="J2" s="240"/>
      <c r="K2" s="241"/>
      <c r="L2" s="241"/>
      <c r="M2" s="241"/>
      <c r="N2" s="238"/>
      <c r="O2" s="238"/>
      <c r="P2" s="238"/>
      <c r="Q2" s="238"/>
      <c r="R2" s="238"/>
    </row>
    <row r="3" spans="1:18" ht="56.25" customHeight="1">
      <c r="A3" s="242" t="s">
        <v>532</v>
      </c>
      <c r="B3" s="243" t="s">
        <v>533</v>
      </c>
      <c r="C3" s="243" t="s">
        <v>534</v>
      </c>
      <c r="D3" s="244" t="str">
        <f t="shared" ref="D3:H3" si="1">TEXT(D2,"ddd")</f>
        <v>lun</v>
      </c>
      <c r="E3" s="244" t="str">
        <f t="shared" si="1"/>
        <v>mar</v>
      </c>
      <c r="F3" s="244" t="str">
        <f t="shared" si="1"/>
        <v>mié</v>
      </c>
      <c r="G3" s="244" t="str">
        <f t="shared" si="1"/>
        <v>jue</v>
      </c>
      <c r="H3" s="244" t="str">
        <f t="shared" si="1"/>
        <v>vie</v>
      </c>
      <c r="I3" s="245"/>
      <c r="J3" s="245" t="s">
        <v>535</v>
      </c>
      <c r="K3" s="246"/>
      <c r="L3" s="246"/>
      <c r="M3" s="246"/>
      <c r="N3" s="246"/>
      <c r="O3" s="235"/>
      <c r="P3" s="235"/>
      <c r="Q3" s="235"/>
      <c r="R3" s="235"/>
    </row>
    <row r="4" spans="1:18" ht="63.75" customHeight="1">
      <c r="A4" s="247" t="s">
        <v>85</v>
      </c>
      <c r="B4" s="248">
        <v>45418</v>
      </c>
      <c r="C4" s="248">
        <v>45418</v>
      </c>
      <c r="D4" s="249" t="s">
        <v>536</v>
      </c>
      <c r="E4" s="250"/>
      <c r="F4" s="250"/>
      <c r="G4" s="250"/>
      <c r="H4" s="250"/>
      <c r="I4" s="251"/>
      <c r="J4" s="251">
        <v>2</v>
      </c>
      <c r="K4" s="235"/>
      <c r="L4" s="235"/>
      <c r="M4" s="235"/>
      <c r="N4" s="235"/>
      <c r="O4" s="235"/>
      <c r="P4" s="235"/>
      <c r="Q4" s="235"/>
      <c r="R4" s="235"/>
    </row>
    <row r="5" spans="1:18" ht="56.25" customHeight="1">
      <c r="A5" s="247" t="s">
        <v>537</v>
      </c>
      <c r="B5" s="248">
        <v>45419</v>
      </c>
      <c r="C5" s="248">
        <v>45419</v>
      </c>
      <c r="D5" s="250"/>
      <c r="E5" s="249" t="s">
        <v>536</v>
      </c>
      <c r="F5" s="250"/>
      <c r="G5" s="250"/>
      <c r="H5" s="250"/>
      <c r="I5" s="251"/>
      <c r="J5" s="251">
        <v>7</v>
      </c>
      <c r="K5" s="235"/>
      <c r="L5" s="235"/>
      <c r="M5" s="235"/>
      <c r="N5" s="235"/>
      <c r="O5" s="235"/>
      <c r="P5" s="235"/>
      <c r="Q5" s="235"/>
      <c r="R5" s="235"/>
    </row>
    <row r="6" spans="1:18" ht="56.25" customHeight="1">
      <c r="A6" s="247" t="s">
        <v>137</v>
      </c>
      <c r="B6" s="248">
        <v>45420</v>
      </c>
      <c r="C6" s="248">
        <v>45420</v>
      </c>
      <c r="D6" s="250"/>
      <c r="E6" s="250"/>
      <c r="F6" s="249" t="s">
        <v>536</v>
      </c>
      <c r="G6" s="250"/>
      <c r="H6" s="250"/>
      <c r="I6" s="251"/>
      <c r="J6" s="251">
        <v>2</v>
      </c>
      <c r="K6" s="235"/>
      <c r="L6" s="235"/>
      <c r="M6" s="235"/>
      <c r="N6" s="235"/>
      <c r="O6" s="235"/>
      <c r="P6" s="235"/>
      <c r="Q6" s="235"/>
      <c r="R6" s="235"/>
    </row>
    <row r="7" spans="1:18" ht="56.25" customHeight="1">
      <c r="A7" s="247" t="s">
        <v>145</v>
      </c>
      <c r="B7" s="248">
        <v>45421</v>
      </c>
      <c r="C7" s="248">
        <v>45421</v>
      </c>
      <c r="D7" s="250"/>
      <c r="E7" s="250"/>
      <c r="F7" s="250"/>
      <c r="G7" s="249" t="s">
        <v>536</v>
      </c>
      <c r="H7" s="250"/>
      <c r="I7" s="251"/>
      <c r="J7" s="251">
        <v>4</v>
      </c>
      <c r="K7" s="235"/>
      <c r="L7" s="235"/>
      <c r="M7" s="235"/>
      <c r="N7" s="235"/>
      <c r="O7" s="235"/>
      <c r="P7" s="235"/>
      <c r="Q7" s="235"/>
      <c r="R7" s="235"/>
    </row>
    <row r="8" spans="1:18" ht="56.25" customHeight="1">
      <c r="A8" s="247" t="s">
        <v>538</v>
      </c>
      <c r="B8" s="248">
        <v>45422</v>
      </c>
      <c r="C8" s="248">
        <v>45422</v>
      </c>
      <c r="D8" s="250"/>
      <c r="E8" s="250"/>
      <c r="F8" s="250"/>
      <c r="G8" s="250"/>
      <c r="H8" s="249" t="s">
        <v>536</v>
      </c>
      <c r="I8" s="251"/>
      <c r="J8" s="251">
        <v>6</v>
      </c>
      <c r="K8" s="235"/>
      <c r="L8" s="235"/>
      <c r="M8" s="235"/>
      <c r="N8" s="235"/>
      <c r="O8" s="235"/>
      <c r="P8" s="235"/>
      <c r="Q8" s="235"/>
      <c r="R8" s="235"/>
    </row>
    <row r="9" spans="1:18" ht="56.25" customHeight="1">
      <c r="A9" s="247" t="s">
        <v>539</v>
      </c>
      <c r="B9" s="248">
        <v>45425</v>
      </c>
      <c r="C9" s="248">
        <v>45425</v>
      </c>
      <c r="D9" s="249" t="s">
        <v>536</v>
      </c>
      <c r="E9" s="250"/>
      <c r="F9" s="250"/>
      <c r="G9" s="250"/>
      <c r="H9" s="250"/>
      <c r="I9" s="251"/>
      <c r="J9" s="251">
        <v>3</v>
      </c>
      <c r="K9" s="235"/>
      <c r="L9" s="235"/>
      <c r="M9" s="235"/>
      <c r="N9" s="235"/>
      <c r="O9" s="235"/>
      <c r="P9" s="235"/>
      <c r="Q9" s="235"/>
      <c r="R9" s="235"/>
    </row>
    <row r="10" spans="1:18" ht="56.25" customHeight="1">
      <c r="A10" s="247" t="s">
        <v>147</v>
      </c>
      <c r="B10" s="248">
        <v>45426</v>
      </c>
      <c r="C10" s="248">
        <v>45426</v>
      </c>
      <c r="D10" s="250"/>
      <c r="E10" s="249" t="s">
        <v>536</v>
      </c>
      <c r="F10" s="250"/>
      <c r="G10" s="250"/>
      <c r="H10" s="250"/>
      <c r="I10" s="251"/>
      <c r="J10" s="251">
        <v>1</v>
      </c>
      <c r="K10" s="235"/>
      <c r="L10" s="235"/>
      <c r="M10" s="235"/>
      <c r="N10" s="235"/>
      <c r="O10" s="235"/>
      <c r="P10" s="235"/>
      <c r="Q10" s="235"/>
      <c r="R10" s="235"/>
    </row>
    <row r="11" spans="1:18" ht="56.25" customHeight="1">
      <c r="A11" s="247" t="s">
        <v>143</v>
      </c>
      <c r="B11" s="248">
        <v>45427</v>
      </c>
      <c r="C11" s="248">
        <v>45427</v>
      </c>
      <c r="D11" s="250"/>
      <c r="E11" s="250"/>
      <c r="F11" s="249" t="s">
        <v>536</v>
      </c>
      <c r="G11" s="250"/>
      <c r="H11" s="250"/>
      <c r="I11" s="251"/>
      <c r="J11" s="251">
        <v>3</v>
      </c>
      <c r="K11" s="235"/>
      <c r="L11" s="235"/>
      <c r="M11" s="235"/>
      <c r="N11" s="235"/>
      <c r="O11" s="235"/>
      <c r="P11" s="235"/>
      <c r="Q11" s="235"/>
      <c r="R11" s="235"/>
    </row>
    <row r="12" spans="1:18" ht="56.25" customHeight="1">
      <c r="A12" s="247" t="s">
        <v>144</v>
      </c>
      <c r="B12" s="248">
        <v>45428</v>
      </c>
      <c r="C12" s="248">
        <v>45428</v>
      </c>
      <c r="D12" s="250"/>
      <c r="E12" s="250"/>
      <c r="F12" s="250"/>
      <c r="G12" s="249" t="s">
        <v>536</v>
      </c>
      <c r="H12" s="250"/>
      <c r="I12" s="251"/>
      <c r="J12" s="251">
        <v>2</v>
      </c>
      <c r="K12" s="235"/>
      <c r="L12" s="235"/>
      <c r="M12" s="235"/>
      <c r="N12" s="235"/>
      <c r="O12" s="235"/>
      <c r="P12" s="235"/>
      <c r="Q12" s="235"/>
      <c r="R12" s="235"/>
    </row>
    <row r="13" spans="1:18" ht="56.25" customHeight="1">
      <c r="A13" s="79"/>
      <c r="B13" s="252"/>
      <c r="C13" s="252"/>
      <c r="D13" s="251"/>
      <c r="E13" s="251"/>
      <c r="F13" s="251"/>
      <c r="G13" s="251"/>
      <c r="H13" s="253" t="s">
        <v>284</v>
      </c>
      <c r="I13" s="251"/>
      <c r="J13" s="251">
        <f>SUM(J4:J12)</f>
        <v>30</v>
      </c>
      <c r="K13" s="235"/>
      <c r="L13" s="235"/>
      <c r="M13" s="235"/>
      <c r="N13" s="235"/>
      <c r="O13" s="235"/>
      <c r="P13" s="235"/>
      <c r="Q13" s="235"/>
      <c r="R13" s="235"/>
    </row>
  </sheetData>
  <printOptions horizontalCentered="1" gridLines="1"/>
  <pageMargins left="0.7" right="0.7" top="0.75" bottom="0.75" header="0" footer="0"/>
  <pageSetup pageOrder="overThenDown" orientation="landscape" cellComments="atEnd"/>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pageSetUpPr fitToPage="1"/>
  </sheetPr>
  <dimension ref="A1:N61"/>
  <sheetViews>
    <sheetView showGridLines="0" workbookViewId="0"/>
  </sheetViews>
  <sheetFormatPr baseColWidth="10" defaultColWidth="14.42578125" defaultRowHeight="15.75" customHeight="1"/>
  <cols>
    <col min="1" max="1" width="2.7109375" customWidth="1"/>
    <col min="2" max="2" width="21.28515625" customWidth="1"/>
    <col min="3" max="3" width="27.42578125" customWidth="1"/>
    <col min="4" max="4" width="5" customWidth="1"/>
    <col min="5" max="5" width="18.140625" customWidth="1"/>
    <col min="6" max="6" width="4.140625" customWidth="1"/>
    <col min="7" max="7" width="15.5703125" customWidth="1"/>
    <col min="8" max="9" width="18.140625" customWidth="1"/>
    <col min="10" max="10" width="11.140625" customWidth="1"/>
    <col min="11" max="11" width="12.28515625" customWidth="1"/>
    <col min="12" max="12" width="10.7109375" customWidth="1"/>
    <col min="13" max="13" width="12.28515625" customWidth="1"/>
    <col min="14" max="14" width="12.7109375" customWidth="1"/>
  </cols>
  <sheetData>
    <row r="1" spans="1:14" ht="16.5">
      <c r="A1" s="119"/>
      <c r="B1" s="119"/>
      <c r="C1" s="119"/>
      <c r="D1" s="119"/>
      <c r="E1" s="119"/>
      <c r="F1" s="119"/>
      <c r="G1" s="119"/>
      <c r="H1" s="119"/>
      <c r="I1" s="119"/>
      <c r="J1" s="119"/>
      <c r="K1" s="119"/>
      <c r="L1" s="119"/>
      <c r="M1" s="119"/>
      <c r="N1" s="119"/>
    </row>
    <row r="2" spans="1:14" ht="21" customHeight="1">
      <c r="A2" s="120"/>
      <c r="B2" s="120"/>
      <c r="C2" s="121" t="s">
        <v>282</v>
      </c>
      <c r="D2" s="121"/>
      <c r="E2" s="121"/>
      <c r="F2" s="121"/>
      <c r="G2" s="121"/>
      <c r="H2" s="121"/>
      <c r="I2" s="121"/>
      <c r="J2" s="121"/>
      <c r="K2" s="121"/>
      <c r="L2" s="121"/>
      <c r="M2" s="121"/>
      <c r="N2" s="121"/>
    </row>
    <row r="3" spans="1:14" ht="27.75" customHeight="1">
      <c r="A3" s="122"/>
      <c r="B3" s="122"/>
      <c r="C3" s="121"/>
      <c r="D3" s="121"/>
      <c r="E3" s="121"/>
      <c r="F3" s="123" t="s">
        <v>1</v>
      </c>
      <c r="G3" s="124">
        <f ca="1">TODAY()</f>
        <v>45421</v>
      </c>
      <c r="H3" s="204"/>
      <c r="I3" s="204"/>
      <c r="J3" s="204"/>
      <c r="K3" s="204"/>
      <c r="L3" s="204"/>
      <c r="M3" s="204"/>
      <c r="N3" s="204"/>
    </row>
    <row r="4" spans="1:14" ht="56.25">
      <c r="A4" s="122"/>
      <c r="B4" s="122"/>
      <c r="C4" s="121"/>
      <c r="D4" s="121"/>
      <c r="E4" s="121"/>
      <c r="F4" s="121"/>
      <c r="G4" s="121"/>
      <c r="H4" s="121"/>
      <c r="I4" s="121"/>
      <c r="J4" s="121"/>
      <c r="K4" s="121"/>
      <c r="L4" s="121"/>
      <c r="M4" s="121"/>
      <c r="N4" s="121"/>
    </row>
    <row r="5" spans="1:14" ht="16.5">
      <c r="A5" s="125"/>
      <c r="B5" s="125"/>
      <c r="C5" s="126"/>
      <c r="D5" s="126"/>
      <c r="E5" s="126"/>
      <c r="F5" s="126"/>
      <c r="G5" s="126"/>
      <c r="H5" s="205"/>
      <c r="I5" s="311" t="s">
        <v>137</v>
      </c>
      <c r="J5" s="292"/>
      <c r="K5" s="205"/>
      <c r="L5" s="205"/>
      <c r="M5" s="205"/>
      <c r="N5" s="205"/>
    </row>
    <row r="6" spans="1:14" ht="37.5">
      <c r="A6" s="127"/>
      <c r="B6" s="127"/>
      <c r="C6" s="127"/>
      <c r="D6" s="128"/>
      <c r="E6" s="297">
        <f>SUM(C9,C10)</f>
        <v>0</v>
      </c>
      <c r="F6" s="128"/>
      <c r="G6" s="128"/>
      <c r="H6" s="128"/>
      <c r="I6" s="312" t="s">
        <v>541</v>
      </c>
      <c r="J6" s="305"/>
      <c r="K6" s="128"/>
      <c r="L6" s="312" t="s">
        <v>542</v>
      </c>
      <c r="M6" s="305"/>
      <c r="N6" s="128"/>
    </row>
    <row r="7" spans="1:14" ht="30" customHeight="1">
      <c r="A7" s="129"/>
      <c r="B7" s="299" t="s">
        <v>283</v>
      </c>
      <c r="C7" s="293"/>
      <c r="D7" s="293"/>
      <c r="E7" s="298"/>
      <c r="F7" s="128"/>
      <c r="G7" s="128"/>
      <c r="H7" s="128"/>
      <c r="I7" s="254" t="s">
        <v>543</v>
      </c>
      <c r="J7" s="255">
        <v>104</v>
      </c>
      <c r="K7" s="128"/>
      <c r="L7" s="256" t="s">
        <v>544</v>
      </c>
      <c r="M7" s="255">
        <v>120</v>
      </c>
      <c r="N7" s="128"/>
    </row>
    <row r="8" spans="1:14" ht="18" customHeight="1">
      <c r="E8" s="130" t="s">
        <v>284</v>
      </c>
      <c r="F8" s="131"/>
      <c r="G8" s="131"/>
      <c r="H8" s="257">
        <v>104</v>
      </c>
      <c r="I8" s="258" t="s">
        <v>545</v>
      </c>
      <c r="J8" s="259">
        <v>125</v>
      </c>
      <c r="K8" s="260">
        <v>10</v>
      </c>
      <c r="L8" s="261">
        <v>120</v>
      </c>
      <c r="M8" s="262">
        <f>M7+K8</f>
        <v>130</v>
      </c>
      <c r="N8" s="131"/>
    </row>
    <row r="9" spans="1:14" ht="18" customHeight="1">
      <c r="A9" s="132"/>
      <c r="B9" s="133" t="s">
        <v>285</v>
      </c>
      <c r="C9" s="134">
        <f>E19</f>
        <v>0</v>
      </c>
      <c r="E9" s="135"/>
      <c r="G9" s="136"/>
      <c r="H9" s="257">
        <v>104</v>
      </c>
      <c r="I9" s="258" t="s">
        <v>546</v>
      </c>
      <c r="J9" s="263">
        <v>124</v>
      </c>
      <c r="K9" s="260">
        <v>9</v>
      </c>
      <c r="L9" s="261">
        <v>120</v>
      </c>
      <c r="M9" s="262">
        <f>M7+K9</f>
        <v>129</v>
      </c>
      <c r="N9" s="136"/>
    </row>
    <row r="10" spans="1:14" ht="18" customHeight="1">
      <c r="A10" s="141"/>
      <c r="B10" s="133" t="s">
        <v>287</v>
      </c>
      <c r="C10" s="142">
        <f>F19</f>
        <v>0</v>
      </c>
      <c r="E10" s="143"/>
      <c r="F10" s="143"/>
      <c r="G10" s="136"/>
      <c r="H10" s="257">
        <v>104</v>
      </c>
      <c r="I10" s="258" t="s">
        <v>547</v>
      </c>
      <c r="J10" s="264">
        <v>0.1</v>
      </c>
      <c r="K10" s="260"/>
      <c r="L10" s="261">
        <v>120</v>
      </c>
      <c r="M10" s="265">
        <v>0.1</v>
      </c>
      <c r="N10" s="136"/>
    </row>
    <row r="11" spans="1:14" ht="18" customHeight="1">
      <c r="C11" s="144"/>
      <c r="D11" s="145"/>
      <c r="E11" s="146"/>
      <c r="F11" s="146"/>
      <c r="G11" s="119"/>
      <c r="H11" s="257">
        <v>104</v>
      </c>
      <c r="I11" s="258" t="s">
        <v>548</v>
      </c>
      <c r="J11" s="263">
        <v>90</v>
      </c>
      <c r="K11" s="260">
        <v>17</v>
      </c>
      <c r="L11" s="261">
        <v>120</v>
      </c>
      <c r="M11" s="262">
        <f>M7-K11</f>
        <v>103</v>
      </c>
      <c r="N11" s="119"/>
    </row>
    <row r="12" spans="1:14" ht="18" customHeight="1">
      <c r="A12" s="119"/>
      <c r="B12" s="119"/>
      <c r="C12" s="147"/>
      <c r="D12" s="145"/>
      <c r="E12" s="146"/>
      <c r="F12" s="146"/>
      <c r="G12" s="119"/>
      <c r="H12" s="257">
        <v>104</v>
      </c>
      <c r="I12" s="258" t="s">
        <v>549</v>
      </c>
      <c r="J12" s="263">
        <v>91</v>
      </c>
      <c r="K12" s="260">
        <v>16</v>
      </c>
      <c r="L12" s="261">
        <v>120</v>
      </c>
      <c r="M12" s="262">
        <f>M7-K12</f>
        <v>104</v>
      </c>
      <c r="N12" s="119"/>
    </row>
    <row r="13" spans="1:14" ht="16.5">
      <c r="A13" s="119"/>
      <c r="B13" s="119"/>
      <c r="C13" s="148"/>
      <c r="D13" s="145"/>
      <c r="E13" s="149"/>
      <c r="F13" s="119"/>
      <c r="G13" s="119"/>
      <c r="H13" s="257">
        <v>104</v>
      </c>
      <c r="I13" s="258" t="s">
        <v>550</v>
      </c>
      <c r="J13" s="264">
        <v>0.1</v>
      </c>
      <c r="K13" s="260"/>
      <c r="L13" s="261">
        <v>120</v>
      </c>
      <c r="M13" s="265">
        <v>0.1</v>
      </c>
      <c r="N13" s="119"/>
    </row>
    <row r="14" spans="1:14" ht="16.5">
      <c r="A14" s="119"/>
      <c r="B14" s="119"/>
      <c r="C14" s="150"/>
      <c r="D14" s="145"/>
      <c r="E14" s="149"/>
      <c r="F14" s="119"/>
      <c r="G14" s="119"/>
      <c r="H14" s="257">
        <v>104</v>
      </c>
      <c r="I14" s="258" t="s">
        <v>551</v>
      </c>
      <c r="J14" s="266">
        <v>30</v>
      </c>
      <c r="K14" s="260"/>
      <c r="L14" s="261">
        <v>120</v>
      </c>
      <c r="M14" s="267">
        <v>30</v>
      </c>
      <c r="N14" s="119"/>
    </row>
    <row r="15" spans="1:14" ht="18" customHeight="1">
      <c r="A15" s="119"/>
      <c r="B15" s="119"/>
      <c r="C15" s="151"/>
      <c r="D15" s="152"/>
      <c r="E15" s="153"/>
      <c r="F15" s="154"/>
      <c r="G15" s="119"/>
      <c r="H15" s="257">
        <v>104</v>
      </c>
      <c r="I15" s="258" t="s">
        <v>552</v>
      </c>
      <c r="J15" s="264">
        <v>5</v>
      </c>
      <c r="K15" s="260"/>
      <c r="L15" s="261">
        <v>120</v>
      </c>
      <c r="M15" s="265">
        <v>5</v>
      </c>
      <c r="N15" s="119"/>
    </row>
    <row r="16" spans="1:14" ht="18" customHeight="1">
      <c r="A16" s="119"/>
      <c r="B16" s="119"/>
      <c r="C16" s="151"/>
      <c r="D16" s="152"/>
      <c r="E16" s="155"/>
      <c r="F16" s="156"/>
      <c r="G16" s="157"/>
      <c r="H16" s="257">
        <v>104</v>
      </c>
      <c r="I16" s="258" t="s">
        <v>553</v>
      </c>
      <c r="J16" s="268">
        <v>180</v>
      </c>
      <c r="K16" s="260"/>
      <c r="L16" s="261">
        <v>120</v>
      </c>
      <c r="M16" s="269">
        <v>180</v>
      </c>
      <c r="N16" s="157"/>
    </row>
    <row r="17" spans="1:14" ht="19.5" customHeight="1">
      <c r="A17" s="158"/>
      <c r="B17" s="300" t="s">
        <v>288</v>
      </c>
      <c r="C17" s="292"/>
      <c r="D17" s="292"/>
      <c r="E17" s="159" t="s">
        <v>13</v>
      </c>
      <c r="F17" s="161" t="s">
        <v>289</v>
      </c>
      <c r="H17" s="257">
        <v>104</v>
      </c>
      <c r="I17" s="258" t="s">
        <v>554</v>
      </c>
      <c r="J17" s="268">
        <v>120</v>
      </c>
      <c r="K17" s="260"/>
      <c r="L17" s="261">
        <v>120</v>
      </c>
      <c r="M17" s="269">
        <v>120</v>
      </c>
    </row>
    <row r="18" spans="1:14" ht="6" customHeight="1">
      <c r="A18" s="162"/>
      <c r="B18" s="163"/>
      <c r="C18" s="164"/>
      <c r="D18" s="164"/>
      <c r="E18" s="164"/>
      <c r="F18" s="165"/>
      <c r="I18" s="136"/>
      <c r="L18" s="61"/>
      <c r="M18" s="61"/>
    </row>
    <row r="19" spans="1:14" ht="18" customHeight="1">
      <c r="A19" s="166"/>
      <c r="B19" s="301">
        <f>SUM( E19,F19)</f>
        <v>0</v>
      </c>
      <c r="C19" s="302"/>
      <c r="D19" s="302"/>
      <c r="E19" s="167">
        <f>COUNTIFS(F:F,"LISTO")</f>
        <v>0</v>
      </c>
      <c r="F19" s="168">
        <f>COUNTIFS(F20:F61,"PENDIENTE")</f>
        <v>0</v>
      </c>
      <c r="I19" s="136"/>
    </row>
    <row r="20" spans="1:14" ht="12" customHeight="1">
      <c r="A20" s="119"/>
      <c r="B20" s="169"/>
      <c r="C20" s="170"/>
      <c r="D20" s="171"/>
      <c r="E20" s="172"/>
      <c r="F20" s="173"/>
      <c r="G20" s="174"/>
      <c r="H20" s="157"/>
      <c r="I20" s="136"/>
      <c r="J20" s="157"/>
      <c r="K20" s="157"/>
      <c r="L20" s="157"/>
      <c r="M20" s="157"/>
      <c r="N20" s="157"/>
    </row>
    <row r="21" spans="1:14" ht="12" customHeight="1">
      <c r="A21" s="119"/>
      <c r="B21" s="175" t="s">
        <v>555</v>
      </c>
      <c r="C21" s="151"/>
      <c r="D21" s="176"/>
      <c r="E21" s="177"/>
      <c r="F21" s="178"/>
      <c r="G21" s="157"/>
      <c r="H21" s="157"/>
      <c r="I21" s="157"/>
      <c r="J21" s="157"/>
      <c r="K21" s="157"/>
      <c r="L21" s="157"/>
      <c r="M21" s="157"/>
      <c r="N21" s="157"/>
    </row>
    <row r="22" spans="1:14" ht="12" customHeight="1">
      <c r="A22" s="119"/>
      <c r="B22" s="175"/>
      <c r="C22" s="151"/>
      <c r="D22" s="176"/>
      <c r="E22" s="177"/>
      <c r="F22" s="178"/>
      <c r="G22" s="157"/>
      <c r="H22" s="157"/>
      <c r="I22" s="157"/>
      <c r="J22" s="157"/>
      <c r="K22" s="157"/>
      <c r="L22" s="157"/>
      <c r="M22" s="157"/>
      <c r="N22" s="157"/>
    </row>
    <row r="23" spans="1:14" ht="12" customHeight="1">
      <c r="A23" s="119"/>
      <c r="B23" s="270" t="s">
        <v>171</v>
      </c>
      <c r="C23" s="270" t="s">
        <v>556</v>
      </c>
      <c r="D23" s="270" t="s">
        <v>557</v>
      </c>
      <c r="E23" s="270" t="s">
        <v>558</v>
      </c>
      <c r="F23" s="270" t="s">
        <v>559</v>
      </c>
      <c r="G23" s="270" t="s">
        <v>560</v>
      </c>
      <c r="H23" s="270" t="s">
        <v>561</v>
      </c>
      <c r="I23" s="270" t="s">
        <v>562</v>
      </c>
      <c r="J23" s="270" t="s">
        <v>559</v>
      </c>
      <c r="K23" s="271" t="s">
        <v>563</v>
      </c>
      <c r="L23" s="270" t="s">
        <v>564</v>
      </c>
      <c r="M23" s="270" t="s">
        <v>565</v>
      </c>
      <c r="N23" s="270" t="s">
        <v>566</v>
      </c>
    </row>
    <row r="24" spans="1:14" ht="18" customHeight="1">
      <c r="A24" s="119"/>
      <c r="B24" s="272" t="s">
        <v>567</v>
      </c>
      <c r="C24" s="273" t="s">
        <v>568</v>
      </c>
      <c r="D24" s="274" t="s">
        <v>569</v>
      </c>
      <c r="E24" s="274" t="s">
        <v>570</v>
      </c>
      <c r="F24" s="274">
        <v>4</v>
      </c>
      <c r="G24" s="274">
        <v>400</v>
      </c>
      <c r="H24" s="274" t="s">
        <v>571</v>
      </c>
      <c r="I24" s="274" t="s">
        <v>572</v>
      </c>
      <c r="J24" s="274">
        <v>2</v>
      </c>
      <c r="K24" s="274">
        <f t="shared" ref="K24:K36" si="0">M24/G24</f>
        <v>1.3049999999999999</v>
      </c>
      <c r="L24" s="274">
        <v>6264</v>
      </c>
      <c r="M24" s="275">
        <f t="shared" ref="M24:M41" si="1">(L24/(CONCATENATE(LEFT(D24,2))))</f>
        <v>522</v>
      </c>
      <c r="N24" s="276">
        <f t="shared" ref="N24:N41" si="2">((G24*0.85)/M24)</f>
        <v>0.65134099616858232</v>
      </c>
    </row>
    <row r="25" spans="1:14" ht="18" customHeight="1">
      <c r="A25" s="119"/>
      <c r="B25" s="272" t="s">
        <v>573</v>
      </c>
      <c r="C25" s="273" t="s">
        <v>574</v>
      </c>
      <c r="D25" s="277" t="s">
        <v>569</v>
      </c>
      <c r="E25" s="277" t="s">
        <v>575</v>
      </c>
      <c r="F25" s="277">
        <v>2</v>
      </c>
      <c r="G25" s="277">
        <v>100</v>
      </c>
      <c r="H25" s="277" t="s">
        <v>571</v>
      </c>
      <c r="I25" s="277" t="s">
        <v>576</v>
      </c>
      <c r="J25" s="277">
        <v>1</v>
      </c>
      <c r="K25" s="274">
        <f t="shared" si="0"/>
        <v>4.7</v>
      </c>
      <c r="L25" s="277">
        <v>5640</v>
      </c>
      <c r="M25" s="277">
        <f t="shared" si="1"/>
        <v>470</v>
      </c>
      <c r="N25" s="278">
        <f t="shared" si="2"/>
        <v>0.18085106382978725</v>
      </c>
    </row>
    <row r="26" spans="1:14" ht="18" customHeight="1">
      <c r="A26" s="119"/>
      <c r="B26" s="272" t="s">
        <v>577</v>
      </c>
      <c r="C26" s="273" t="s">
        <v>578</v>
      </c>
      <c r="D26" s="277" t="s">
        <v>569</v>
      </c>
      <c r="E26" s="277" t="s">
        <v>575</v>
      </c>
      <c r="F26" s="277">
        <v>2</v>
      </c>
      <c r="G26" s="277">
        <v>200</v>
      </c>
      <c r="H26" s="277" t="s">
        <v>571</v>
      </c>
      <c r="I26" s="277" t="s">
        <v>576</v>
      </c>
      <c r="J26" s="277">
        <v>1</v>
      </c>
      <c r="K26" s="274">
        <f t="shared" si="0"/>
        <v>2.35</v>
      </c>
      <c r="L26" s="277">
        <v>5640</v>
      </c>
      <c r="M26" s="277">
        <f t="shared" si="1"/>
        <v>470</v>
      </c>
      <c r="N26" s="278">
        <f t="shared" si="2"/>
        <v>0.36170212765957449</v>
      </c>
    </row>
    <row r="27" spans="1:14" ht="18" customHeight="1">
      <c r="A27" s="119"/>
      <c r="B27" s="272" t="s">
        <v>579</v>
      </c>
      <c r="C27" s="273" t="s">
        <v>580</v>
      </c>
      <c r="D27" s="277" t="s">
        <v>569</v>
      </c>
      <c r="E27" s="277" t="s">
        <v>575</v>
      </c>
      <c r="F27" s="277">
        <v>2</v>
      </c>
      <c r="G27" s="277">
        <v>200</v>
      </c>
      <c r="H27" s="277" t="s">
        <v>571</v>
      </c>
      <c r="I27" s="274" t="s">
        <v>572</v>
      </c>
      <c r="J27" s="277">
        <v>1</v>
      </c>
      <c r="K27" s="274">
        <f t="shared" si="0"/>
        <v>2.35</v>
      </c>
      <c r="L27" s="277">
        <v>5640</v>
      </c>
      <c r="M27" s="277">
        <f t="shared" si="1"/>
        <v>470</v>
      </c>
      <c r="N27" s="278">
        <f t="shared" si="2"/>
        <v>0.36170212765957449</v>
      </c>
    </row>
    <row r="28" spans="1:14" ht="18" customHeight="1">
      <c r="A28" s="119"/>
      <c r="B28" s="272" t="s">
        <v>581</v>
      </c>
      <c r="C28" s="273" t="s">
        <v>582</v>
      </c>
      <c r="D28" s="277" t="s">
        <v>569</v>
      </c>
      <c r="E28" s="277" t="s">
        <v>575</v>
      </c>
      <c r="F28" s="277">
        <v>1</v>
      </c>
      <c r="G28" s="277">
        <v>100</v>
      </c>
      <c r="H28" s="277" t="s">
        <v>139</v>
      </c>
      <c r="I28" s="277" t="s">
        <v>583</v>
      </c>
      <c r="J28" s="277">
        <v>1</v>
      </c>
      <c r="K28" s="274">
        <f t="shared" si="0"/>
        <v>2.1</v>
      </c>
      <c r="L28" s="277">
        <v>2520</v>
      </c>
      <c r="M28" s="277">
        <f t="shared" si="1"/>
        <v>210</v>
      </c>
      <c r="N28" s="278">
        <f t="shared" si="2"/>
        <v>0.40476190476190477</v>
      </c>
    </row>
    <row r="29" spans="1:14" ht="18" customHeight="1">
      <c r="A29" s="119"/>
      <c r="B29" s="272" t="s">
        <v>584</v>
      </c>
      <c r="C29" s="273" t="s">
        <v>585</v>
      </c>
      <c r="D29" s="277" t="s">
        <v>569</v>
      </c>
      <c r="E29" s="277" t="s">
        <v>575</v>
      </c>
      <c r="F29" s="277">
        <v>1</v>
      </c>
      <c r="G29" s="277">
        <v>100</v>
      </c>
      <c r="H29" s="277" t="s">
        <v>139</v>
      </c>
      <c r="I29" s="277" t="s">
        <v>140</v>
      </c>
      <c r="J29" s="277">
        <v>1</v>
      </c>
      <c r="K29" s="274">
        <f t="shared" si="0"/>
        <v>2.1</v>
      </c>
      <c r="L29" s="277">
        <v>2520</v>
      </c>
      <c r="M29" s="277">
        <f t="shared" si="1"/>
        <v>210</v>
      </c>
      <c r="N29" s="278">
        <f t="shared" si="2"/>
        <v>0.40476190476190477</v>
      </c>
    </row>
    <row r="30" spans="1:14" ht="18" customHeight="1">
      <c r="A30" s="119"/>
      <c r="B30" s="272" t="s">
        <v>586</v>
      </c>
      <c r="C30" s="273" t="s">
        <v>587</v>
      </c>
      <c r="D30" s="277" t="s">
        <v>569</v>
      </c>
      <c r="E30" s="277" t="s">
        <v>575</v>
      </c>
      <c r="F30" s="277">
        <v>1</v>
      </c>
      <c r="G30" s="277">
        <v>100</v>
      </c>
      <c r="H30" s="277" t="s">
        <v>139</v>
      </c>
      <c r="I30" s="277" t="s">
        <v>140</v>
      </c>
      <c r="J30" s="277">
        <v>1</v>
      </c>
      <c r="K30" s="274">
        <f t="shared" si="0"/>
        <v>2.1</v>
      </c>
      <c r="L30" s="277">
        <v>2520</v>
      </c>
      <c r="M30" s="277">
        <f t="shared" si="1"/>
        <v>210</v>
      </c>
      <c r="N30" s="278">
        <f t="shared" si="2"/>
        <v>0.40476190476190477</v>
      </c>
    </row>
    <row r="31" spans="1:14" ht="18" customHeight="1">
      <c r="A31" s="119"/>
      <c r="B31" s="272" t="s">
        <v>588</v>
      </c>
      <c r="C31" s="273" t="s">
        <v>589</v>
      </c>
      <c r="D31" s="277" t="s">
        <v>569</v>
      </c>
      <c r="E31" s="277" t="s">
        <v>575</v>
      </c>
      <c r="F31" s="277">
        <v>1</v>
      </c>
      <c r="G31" s="277">
        <v>100</v>
      </c>
      <c r="H31" s="277" t="s">
        <v>139</v>
      </c>
      <c r="I31" s="277" t="s">
        <v>140</v>
      </c>
      <c r="J31" s="277">
        <v>1</v>
      </c>
      <c r="K31" s="274">
        <f t="shared" si="0"/>
        <v>2.1</v>
      </c>
      <c r="L31" s="277">
        <v>2520</v>
      </c>
      <c r="M31" s="277">
        <f t="shared" si="1"/>
        <v>210</v>
      </c>
      <c r="N31" s="278">
        <f t="shared" si="2"/>
        <v>0.40476190476190477</v>
      </c>
    </row>
    <row r="32" spans="1:14" ht="18" customHeight="1">
      <c r="A32" s="119"/>
      <c r="B32" s="272" t="s">
        <v>590</v>
      </c>
      <c r="C32" s="273" t="s">
        <v>591</v>
      </c>
      <c r="D32" s="277" t="s">
        <v>569</v>
      </c>
      <c r="E32" s="277" t="s">
        <v>575</v>
      </c>
      <c r="F32" s="277">
        <v>1</v>
      </c>
      <c r="G32" s="277">
        <v>100</v>
      </c>
      <c r="H32" s="277" t="s">
        <v>139</v>
      </c>
      <c r="I32" s="277" t="s">
        <v>140</v>
      </c>
      <c r="J32" s="277">
        <v>1</v>
      </c>
      <c r="K32" s="274">
        <f t="shared" si="0"/>
        <v>4.9000000000000004</v>
      </c>
      <c r="L32" s="277">
        <v>5880</v>
      </c>
      <c r="M32" s="277">
        <f t="shared" si="1"/>
        <v>490</v>
      </c>
      <c r="N32" s="278">
        <f t="shared" si="2"/>
        <v>0.17346938775510204</v>
      </c>
    </row>
    <row r="33" spans="1:14" ht="18" customHeight="1">
      <c r="A33" s="119"/>
      <c r="B33" s="272" t="s">
        <v>592</v>
      </c>
      <c r="C33" s="273" t="s">
        <v>593</v>
      </c>
      <c r="D33" s="277" t="s">
        <v>569</v>
      </c>
      <c r="E33" s="277" t="s">
        <v>575</v>
      </c>
      <c r="F33" s="277">
        <v>1</v>
      </c>
      <c r="G33" s="277">
        <v>100</v>
      </c>
      <c r="H33" s="277"/>
      <c r="I33" s="277" t="s">
        <v>140</v>
      </c>
      <c r="J33" s="277">
        <v>1</v>
      </c>
      <c r="K33" s="274">
        <f t="shared" si="0"/>
        <v>2.1</v>
      </c>
      <c r="L33" s="277">
        <v>2520</v>
      </c>
      <c r="M33" s="277">
        <f t="shared" si="1"/>
        <v>210</v>
      </c>
      <c r="N33" s="278">
        <f t="shared" si="2"/>
        <v>0.40476190476190477</v>
      </c>
    </row>
    <row r="34" spans="1:14" ht="18" customHeight="1">
      <c r="A34" s="119"/>
      <c r="B34" s="272" t="s">
        <v>594</v>
      </c>
      <c r="C34" s="273" t="s">
        <v>595</v>
      </c>
      <c r="D34" s="277" t="s">
        <v>569</v>
      </c>
      <c r="E34" s="277" t="s">
        <v>575</v>
      </c>
      <c r="F34" s="277">
        <v>1</v>
      </c>
      <c r="G34" s="277">
        <v>100</v>
      </c>
      <c r="H34" s="277" t="s">
        <v>596</v>
      </c>
      <c r="I34" s="277" t="s">
        <v>576</v>
      </c>
      <c r="J34" s="277">
        <v>1</v>
      </c>
      <c r="K34" s="274">
        <f t="shared" si="0"/>
        <v>3.2</v>
      </c>
      <c r="L34" s="277">
        <v>3840</v>
      </c>
      <c r="M34" s="277">
        <f t="shared" si="1"/>
        <v>320</v>
      </c>
      <c r="N34" s="278">
        <f t="shared" si="2"/>
        <v>0.265625</v>
      </c>
    </row>
    <row r="35" spans="1:14" ht="18" customHeight="1">
      <c r="A35" s="119"/>
      <c r="B35" s="272" t="s">
        <v>597</v>
      </c>
      <c r="C35" s="273" t="s">
        <v>598</v>
      </c>
      <c r="D35" s="277" t="s">
        <v>569</v>
      </c>
      <c r="E35" s="277" t="s">
        <v>575</v>
      </c>
      <c r="F35" s="277">
        <v>2</v>
      </c>
      <c r="G35" s="277">
        <v>100</v>
      </c>
      <c r="H35" s="277" t="s">
        <v>571</v>
      </c>
      <c r="I35" s="277" t="s">
        <v>576</v>
      </c>
      <c r="J35" s="277">
        <v>1</v>
      </c>
      <c r="K35" s="274">
        <f t="shared" si="0"/>
        <v>3.2</v>
      </c>
      <c r="L35" s="277">
        <v>3840</v>
      </c>
      <c r="M35" s="277">
        <f t="shared" si="1"/>
        <v>320</v>
      </c>
      <c r="N35" s="278">
        <f t="shared" si="2"/>
        <v>0.265625</v>
      </c>
    </row>
    <row r="36" spans="1:14" ht="18" customHeight="1">
      <c r="A36" s="119"/>
      <c r="B36" s="272" t="s">
        <v>599</v>
      </c>
      <c r="C36" s="273" t="s">
        <v>600</v>
      </c>
      <c r="D36" s="277" t="s">
        <v>569</v>
      </c>
      <c r="E36" s="277" t="s">
        <v>570</v>
      </c>
      <c r="F36" s="277">
        <v>2</v>
      </c>
      <c r="G36" s="277">
        <v>200</v>
      </c>
      <c r="H36" s="277" t="s">
        <v>571</v>
      </c>
      <c r="I36" s="277" t="s">
        <v>572</v>
      </c>
      <c r="J36" s="277">
        <v>1</v>
      </c>
      <c r="K36" s="274">
        <f t="shared" si="0"/>
        <v>2.1279166666666667</v>
      </c>
      <c r="L36" s="277">
        <v>5107</v>
      </c>
      <c r="M36" s="277">
        <f t="shared" si="1"/>
        <v>425.58333333333331</v>
      </c>
      <c r="N36" s="278">
        <f t="shared" si="2"/>
        <v>0.39945173291560604</v>
      </c>
    </row>
    <row r="37" spans="1:14" ht="18" customHeight="1">
      <c r="A37" s="119"/>
      <c r="B37" s="272" t="s">
        <v>601</v>
      </c>
      <c r="C37" s="273" t="s">
        <v>602</v>
      </c>
      <c r="D37" s="277" t="s">
        <v>569</v>
      </c>
      <c r="E37" s="277" t="s">
        <v>603</v>
      </c>
      <c r="F37" s="274">
        <v>4</v>
      </c>
      <c r="G37" s="277">
        <v>600</v>
      </c>
      <c r="H37" s="277" t="s">
        <v>571</v>
      </c>
      <c r="I37" s="274" t="s">
        <v>572</v>
      </c>
      <c r="J37" s="277">
        <v>1</v>
      </c>
      <c r="K37" s="274">
        <f>G37/M37</f>
        <v>1.2765957446808511</v>
      </c>
      <c r="L37" s="277">
        <v>5640</v>
      </c>
      <c r="M37" s="277">
        <f t="shared" si="1"/>
        <v>470</v>
      </c>
      <c r="N37" s="278">
        <f t="shared" si="2"/>
        <v>1.0851063829787233</v>
      </c>
    </row>
    <row r="38" spans="1:14" ht="18" customHeight="1">
      <c r="A38" s="119"/>
      <c r="B38" s="272" t="s">
        <v>604</v>
      </c>
      <c r="C38" s="273" t="s">
        <v>605</v>
      </c>
      <c r="D38" s="277" t="s">
        <v>569</v>
      </c>
      <c r="E38" s="277" t="s">
        <v>606</v>
      </c>
      <c r="F38" s="277">
        <v>2</v>
      </c>
      <c r="G38" s="277">
        <v>100</v>
      </c>
      <c r="H38" s="277" t="s">
        <v>596</v>
      </c>
      <c r="I38" s="274" t="s">
        <v>572</v>
      </c>
      <c r="J38" s="277">
        <v>1</v>
      </c>
      <c r="K38" s="274">
        <f t="shared" ref="K38:K41" si="3">M38/G38</f>
        <v>4.9000000000000004</v>
      </c>
      <c r="L38" s="277">
        <v>5880</v>
      </c>
      <c r="M38" s="277">
        <f t="shared" si="1"/>
        <v>490</v>
      </c>
      <c r="N38" s="278">
        <f t="shared" si="2"/>
        <v>0.17346938775510204</v>
      </c>
    </row>
    <row r="39" spans="1:14" ht="18" customHeight="1">
      <c r="A39" s="119"/>
      <c r="B39" s="272" t="s">
        <v>607</v>
      </c>
      <c r="C39" s="273" t="s">
        <v>608</v>
      </c>
      <c r="D39" s="277" t="s">
        <v>569</v>
      </c>
      <c r="E39" s="277" t="s">
        <v>609</v>
      </c>
      <c r="F39" s="277">
        <v>2</v>
      </c>
      <c r="G39" s="277">
        <v>400</v>
      </c>
      <c r="H39" s="277" t="s">
        <v>571</v>
      </c>
      <c r="I39" s="277" t="s">
        <v>610</v>
      </c>
      <c r="J39" s="277">
        <v>1</v>
      </c>
      <c r="K39" s="274">
        <f t="shared" si="3"/>
        <v>1.2250000000000001</v>
      </c>
      <c r="L39" s="277">
        <v>5880</v>
      </c>
      <c r="M39" s="277">
        <f t="shared" si="1"/>
        <v>490</v>
      </c>
      <c r="N39" s="278">
        <f t="shared" si="2"/>
        <v>0.69387755102040816</v>
      </c>
    </row>
    <row r="40" spans="1:14" ht="18" customHeight="1">
      <c r="A40" s="119"/>
      <c r="B40" s="272" t="s">
        <v>611</v>
      </c>
      <c r="C40" s="273" t="s">
        <v>612</v>
      </c>
      <c r="D40" s="277" t="s">
        <v>569</v>
      </c>
      <c r="E40" s="277" t="s">
        <v>570</v>
      </c>
      <c r="F40" s="277">
        <v>2</v>
      </c>
      <c r="G40" s="277">
        <v>400</v>
      </c>
      <c r="H40" s="277" t="s">
        <v>139</v>
      </c>
      <c r="I40" s="277" t="s">
        <v>610</v>
      </c>
      <c r="J40" s="277">
        <v>1</v>
      </c>
      <c r="K40" s="274">
        <f t="shared" si="3"/>
        <v>1.175</v>
      </c>
      <c r="L40" s="277">
        <v>5640</v>
      </c>
      <c r="M40" s="277">
        <f t="shared" si="1"/>
        <v>470</v>
      </c>
      <c r="N40" s="278">
        <f t="shared" si="2"/>
        <v>0.72340425531914898</v>
      </c>
    </row>
    <row r="41" spans="1:14" ht="18" customHeight="1">
      <c r="A41" s="119"/>
      <c r="B41" s="272" t="s">
        <v>306</v>
      </c>
      <c r="C41" s="273" t="s">
        <v>613</v>
      </c>
      <c r="D41" s="277" t="s">
        <v>569</v>
      </c>
      <c r="E41" s="277" t="s">
        <v>575</v>
      </c>
      <c r="F41" s="277">
        <v>2</v>
      </c>
      <c r="G41" s="277">
        <v>200</v>
      </c>
      <c r="H41" s="277" t="s">
        <v>139</v>
      </c>
      <c r="I41" s="277" t="s">
        <v>572</v>
      </c>
      <c r="J41" s="277">
        <v>1</v>
      </c>
      <c r="K41" s="274">
        <f t="shared" si="3"/>
        <v>2.35</v>
      </c>
      <c r="L41" s="277">
        <v>5640</v>
      </c>
      <c r="M41" s="277">
        <f t="shared" si="1"/>
        <v>470</v>
      </c>
      <c r="N41" s="278">
        <f t="shared" si="2"/>
        <v>0.36170212765957449</v>
      </c>
    </row>
    <row r="42" spans="1:14" ht="18" customHeight="1">
      <c r="A42" s="119"/>
      <c r="B42" s="279"/>
      <c r="C42" s="280"/>
      <c r="D42" s="281"/>
      <c r="E42" s="281"/>
      <c r="F42" s="281"/>
      <c r="G42" s="281"/>
      <c r="H42" s="281"/>
      <c r="I42" s="281"/>
      <c r="J42" s="281"/>
      <c r="K42" s="281"/>
      <c r="L42" s="281"/>
      <c r="M42" s="281"/>
      <c r="N42" s="282"/>
    </row>
    <row r="43" spans="1:14" ht="18" customHeight="1">
      <c r="A43" s="119"/>
      <c r="B43" s="279"/>
      <c r="C43" s="280"/>
      <c r="D43" s="281"/>
      <c r="E43" s="283" t="s">
        <v>133</v>
      </c>
      <c r="F43" s="283" t="s">
        <v>614</v>
      </c>
      <c r="G43" s="283" t="s">
        <v>615</v>
      </c>
      <c r="H43" s="283" t="s">
        <v>616</v>
      </c>
      <c r="I43" s="283" t="s">
        <v>617</v>
      </c>
      <c r="J43" s="281"/>
      <c r="K43" s="281"/>
      <c r="L43" s="281"/>
      <c r="M43" s="281"/>
      <c r="N43" s="282"/>
    </row>
    <row r="44" spans="1:14" ht="18" customHeight="1">
      <c r="A44" s="119"/>
      <c r="B44" s="279"/>
      <c r="C44" s="280" t="s">
        <v>618</v>
      </c>
      <c r="D44" s="281"/>
      <c r="E44" s="284" t="s">
        <v>138</v>
      </c>
      <c r="F44" s="284">
        <v>4</v>
      </c>
      <c r="G44" s="284">
        <f t="shared" ref="G44:G55" si="4">H44*120</f>
        <v>600</v>
      </c>
      <c r="H44" s="284">
        <v>5</v>
      </c>
      <c r="I44" s="284">
        <f t="shared" ref="I44:I55" si="5">G44*F44</f>
        <v>2400</v>
      </c>
      <c r="J44" s="281"/>
      <c r="K44" s="281"/>
      <c r="L44" s="281"/>
      <c r="M44" s="281"/>
      <c r="N44" s="282"/>
    </row>
    <row r="45" spans="1:14" ht="18" customHeight="1">
      <c r="A45" s="119"/>
      <c r="B45" s="279"/>
      <c r="C45" s="280"/>
      <c r="D45" s="281"/>
      <c r="E45" s="284" t="s">
        <v>619</v>
      </c>
      <c r="F45" s="284">
        <v>1</v>
      </c>
      <c r="G45" s="284">
        <f t="shared" si="4"/>
        <v>480</v>
      </c>
      <c r="H45" s="284">
        <v>4</v>
      </c>
      <c r="I45" s="284">
        <f t="shared" si="5"/>
        <v>480</v>
      </c>
      <c r="J45" s="281"/>
      <c r="K45" s="281"/>
      <c r="L45" s="281"/>
      <c r="M45" s="281"/>
      <c r="N45" s="282"/>
    </row>
    <row r="46" spans="1:14" ht="18" customHeight="1">
      <c r="A46" s="119"/>
      <c r="B46" s="279"/>
      <c r="C46" s="280"/>
      <c r="D46" s="281"/>
      <c r="E46" s="284" t="s">
        <v>620</v>
      </c>
      <c r="F46" s="284">
        <v>1</v>
      </c>
      <c r="G46" s="284">
        <f t="shared" si="4"/>
        <v>72</v>
      </c>
      <c r="H46" s="284">
        <v>0.6</v>
      </c>
      <c r="I46" s="284">
        <f t="shared" si="5"/>
        <v>72</v>
      </c>
      <c r="J46" s="281"/>
      <c r="K46" s="281"/>
      <c r="L46" s="281"/>
      <c r="M46" s="281"/>
      <c r="N46" s="282"/>
    </row>
    <row r="47" spans="1:14" ht="18" customHeight="1">
      <c r="A47" s="119"/>
      <c r="B47" s="279"/>
      <c r="C47" s="280"/>
      <c r="D47" s="281"/>
      <c r="E47" s="284" t="s">
        <v>540</v>
      </c>
      <c r="F47" s="284">
        <v>1</v>
      </c>
      <c r="G47" s="284">
        <f t="shared" si="4"/>
        <v>72</v>
      </c>
      <c r="H47" s="284">
        <v>0.6</v>
      </c>
      <c r="I47" s="284">
        <f t="shared" si="5"/>
        <v>72</v>
      </c>
      <c r="J47" s="281"/>
      <c r="K47" s="281"/>
      <c r="L47" s="281"/>
      <c r="M47" s="281"/>
      <c r="N47" s="282"/>
    </row>
    <row r="48" spans="1:14" ht="18" customHeight="1">
      <c r="A48" s="119"/>
      <c r="B48" s="279"/>
      <c r="C48" s="280"/>
      <c r="D48" s="281"/>
      <c r="E48" s="284" t="s">
        <v>302</v>
      </c>
      <c r="F48" s="284">
        <v>4</v>
      </c>
      <c r="G48" s="284">
        <f t="shared" si="4"/>
        <v>2.94</v>
      </c>
      <c r="H48" s="284">
        <v>2.4500000000000001E-2</v>
      </c>
      <c r="I48" s="284">
        <f t="shared" si="5"/>
        <v>11.76</v>
      </c>
      <c r="J48" s="281"/>
      <c r="K48" s="281"/>
      <c r="L48" s="281"/>
      <c r="M48" s="281"/>
      <c r="N48" s="282"/>
    </row>
    <row r="49" spans="1:14" ht="18" customHeight="1">
      <c r="A49" s="119"/>
      <c r="B49" s="279"/>
      <c r="C49" s="280"/>
      <c r="D49" s="281"/>
      <c r="E49" s="284" t="s">
        <v>621</v>
      </c>
      <c r="F49" s="284">
        <v>2</v>
      </c>
      <c r="G49" s="284">
        <f t="shared" si="4"/>
        <v>96</v>
      </c>
      <c r="H49" s="284">
        <v>0.8</v>
      </c>
      <c r="I49" s="284">
        <f t="shared" si="5"/>
        <v>192</v>
      </c>
      <c r="J49" s="281"/>
      <c r="K49" s="281"/>
      <c r="L49" s="281"/>
      <c r="M49" s="281"/>
      <c r="N49" s="282"/>
    </row>
    <row r="50" spans="1:14" ht="18" customHeight="1">
      <c r="A50" s="119"/>
      <c r="B50" s="279"/>
      <c r="C50" s="280"/>
      <c r="D50" s="281"/>
      <c r="E50" s="284" t="s">
        <v>622</v>
      </c>
      <c r="F50" s="284">
        <v>2</v>
      </c>
      <c r="G50" s="284">
        <f t="shared" si="4"/>
        <v>120</v>
      </c>
      <c r="H50" s="284">
        <v>1</v>
      </c>
      <c r="I50" s="284">
        <f t="shared" si="5"/>
        <v>240</v>
      </c>
      <c r="J50" s="281"/>
      <c r="K50" s="281"/>
      <c r="L50" s="281"/>
      <c r="M50" s="281" t="s">
        <v>623</v>
      </c>
      <c r="N50" s="282"/>
    </row>
    <row r="51" spans="1:14" ht="18" customHeight="1">
      <c r="A51" s="119"/>
      <c r="B51" s="279"/>
      <c r="C51" s="280"/>
      <c r="D51" s="281"/>
      <c r="E51" s="284" t="s">
        <v>624</v>
      </c>
      <c r="F51" s="284">
        <v>1</v>
      </c>
      <c r="G51" s="284">
        <f t="shared" si="4"/>
        <v>2199.99999996</v>
      </c>
      <c r="H51" s="284">
        <v>18.333333332999999</v>
      </c>
      <c r="I51" s="284">
        <f t="shared" si="5"/>
        <v>2199.99999996</v>
      </c>
      <c r="J51" s="281"/>
      <c r="K51" s="281"/>
      <c r="L51" s="281"/>
      <c r="M51" s="281"/>
      <c r="N51" s="282"/>
    </row>
    <row r="52" spans="1:14" ht="18" customHeight="1">
      <c r="A52" s="119"/>
      <c r="B52" s="279"/>
      <c r="C52" s="280"/>
      <c r="D52" s="281"/>
      <c r="E52" s="284" t="s">
        <v>561</v>
      </c>
      <c r="F52" s="284">
        <v>1</v>
      </c>
      <c r="G52" s="284">
        <f t="shared" si="4"/>
        <v>240</v>
      </c>
      <c r="H52" s="284">
        <v>2</v>
      </c>
      <c r="I52" s="284">
        <f t="shared" si="5"/>
        <v>240</v>
      </c>
      <c r="J52" s="281"/>
      <c r="K52" s="281"/>
      <c r="L52" s="281"/>
      <c r="M52" s="281"/>
      <c r="N52" s="282"/>
    </row>
    <row r="53" spans="1:14" ht="18" customHeight="1">
      <c r="A53" s="119"/>
      <c r="B53" s="279"/>
      <c r="C53" s="280"/>
      <c r="D53" s="281"/>
      <c r="E53" s="284" t="s">
        <v>625</v>
      </c>
      <c r="F53" s="284">
        <v>1</v>
      </c>
      <c r="G53" s="284">
        <f t="shared" si="4"/>
        <v>120</v>
      </c>
      <c r="H53" s="284">
        <v>1</v>
      </c>
      <c r="I53" s="284">
        <f t="shared" si="5"/>
        <v>120</v>
      </c>
      <c r="J53" s="281"/>
      <c r="K53" s="281"/>
      <c r="L53" s="281"/>
      <c r="M53" s="281"/>
      <c r="N53" s="282"/>
    </row>
    <row r="54" spans="1:14" ht="18" customHeight="1">
      <c r="A54" s="119"/>
      <c r="B54" s="279"/>
      <c r="C54" s="280"/>
      <c r="D54" s="281"/>
      <c r="E54" s="284" t="s">
        <v>626</v>
      </c>
      <c r="F54" s="284">
        <v>1</v>
      </c>
      <c r="G54" s="284">
        <f t="shared" si="4"/>
        <v>72</v>
      </c>
      <c r="H54" s="284">
        <v>0.6</v>
      </c>
      <c r="I54" s="284">
        <f t="shared" si="5"/>
        <v>72</v>
      </c>
      <c r="J54" s="281"/>
      <c r="K54" s="281"/>
      <c r="L54" s="281"/>
      <c r="M54" s="281"/>
      <c r="N54" s="282"/>
    </row>
    <row r="55" spans="1:14" ht="18" customHeight="1">
      <c r="A55" s="119"/>
      <c r="B55" s="279"/>
      <c r="C55" s="280"/>
      <c r="D55" s="281"/>
      <c r="E55" s="285" t="s">
        <v>140</v>
      </c>
      <c r="F55" s="285">
        <v>1</v>
      </c>
      <c r="G55" s="285">
        <f t="shared" si="4"/>
        <v>1200</v>
      </c>
      <c r="H55" s="285">
        <v>10</v>
      </c>
      <c r="I55" s="285">
        <f t="shared" si="5"/>
        <v>1200</v>
      </c>
      <c r="J55" s="281"/>
      <c r="K55" s="281"/>
      <c r="L55" s="281"/>
      <c r="M55" s="281"/>
      <c r="N55" s="282"/>
    </row>
    <row r="56" spans="1:14" ht="18" customHeight="1">
      <c r="A56" s="119"/>
      <c r="B56" s="279"/>
      <c r="C56" s="280"/>
      <c r="D56" s="281"/>
      <c r="E56" s="285" t="s">
        <v>284</v>
      </c>
      <c r="F56" s="285">
        <f t="shared" ref="F56:I56" si="6">SUM(F44:F55)</f>
        <v>20</v>
      </c>
      <c r="G56" s="285">
        <f t="shared" si="6"/>
        <v>5274.93999996</v>
      </c>
      <c r="H56" s="285">
        <f t="shared" si="6"/>
        <v>43.957833333000004</v>
      </c>
      <c r="I56" s="285">
        <f t="shared" si="6"/>
        <v>7299.7599999600006</v>
      </c>
      <c r="J56" s="281"/>
      <c r="K56" s="281"/>
      <c r="L56" s="281"/>
      <c r="M56" s="281"/>
      <c r="N56" s="282"/>
    </row>
    <row r="57" spans="1:14" ht="18" customHeight="1">
      <c r="A57" s="119"/>
      <c r="B57" s="279"/>
      <c r="C57" s="280"/>
      <c r="D57" s="281"/>
      <c r="E57" s="281"/>
      <c r="F57" s="281"/>
      <c r="G57" s="281" t="s">
        <v>627</v>
      </c>
      <c r="H57" s="281" t="s">
        <v>616</v>
      </c>
      <c r="I57" s="281" t="s">
        <v>628</v>
      </c>
      <c r="J57" s="281"/>
      <c r="K57" s="281"/>
      <c r="L57" s="281"/>
      <c r="M57" s="281"/>
      <c r="N57" s="282"/>
    </row>
    <row r="58" spans="1:14" ht="18" customHeight="1">
      <c r="A58" s="119"/>
      <c r="B58" s="279"/>
      <c r="C58" s="280"/>
      <c r="D58" s="281"/>
      <c r="E58" s="281"/>
      <c r="F58" s="281"/>
      <c r="G58" s="281"/>
      <c r="H58" s="281"/>
      <c r="I58" s="281"/>
      <c r="J58" s="281"/>
      <c r="K58" s="281"/>
      <c r="L58" s="281"/>
      <c r="M58" s="281"/>
      <c r="N58" s="282"/>
    </row>
    <row r="59" spans="1:14" ht="18" customHeight="1">
      <c r="A59" s="119"/>
      <c r="B59" s="279"/>
      <c r="C59" s="280"/>
      <c r="D59" s="281"/>
      <c r="E59" s="281"/>
      <c r="F59" s="281"/>
      <c r="G59" s="281"/>
      <c r="H59" s="281"/>
      <c r="I59" s="281"/>
      <c r="J59" s="281"/>
      <c r="K59" s="281"/>
      <c r="L59" s="281"/>
      <c r="M59" s="281"/>
      <c r="N59" s="282"/>
    </row>
    <row r="60" spans="1:14" ht="18" customHeight="1">
      <c r="A60" s="119"/>
      <c r="B60" s="279"/>
      <c r="C60" s="280"/>
      <c r="D60" s="281"/>
      <c r="E60" s="281"/>
      <c r="F60" s="281"/>
      <c r="G60" s="281"/>
      <c r="H60" s="281"/>
      <c r="I60" s="281"/>
      <c r="J60" s="281"/>
      <c r="K60" s="281"/>
      <c r="L60" s="281"/>
      <c r="M60" s="281"/>
      <c r="N60" s="282"/>
    </row>
    <row r="61" spans="1:14" ht="18" customHeight="1">
      <c r="A61" s="119"/>
      <c r="B61" s="279"/>
      <c r="C61" s="280"/>
      <c r="D61" s="281"/>
      <c r="E61" s="281"/>
      <c r="F61" s="281"/>
      <c r="G61" s="281"/>
      <c r="H61" s="281"/>
      <c r="I61" s="281"/>
      <c r="J61" s="281"/>
      <c r="K61" s="281"/>
      <c r="L61" s="281"/>
      <c r="M61" s="281"/>
      <c r="N61" s="282"/>
    </row>
  </sheetData>
  <mergeCells count="7">
    <mergeCell ref="B17:D17"/>
    <mergeCell ref="B19:D19"/>
    <mergeCell ref="I5:J5"/>
    <mergeCell ref="E6:E7"/>
    <mergeCell ref="I6:J6"/>
    <mergeCell ref="L6:M6"/>
    <mergeCell ref="B7:D7"/>
  </mergeCells>
  <printOptions horizontalCentered="1" gridLines="1"/>
  <pageMargins left="0.7" right="0.7" top="0.75" bottom="0.75" header="0" footer="0"/>
  <pageSetup fitToHeight="0" pageOrder="overThenDown" orientation="portrait" cellComments="atEnd"/>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G88"/>
  <sheetViews>
    <sheetView showGridLines="0" workbookViewId="0"/>
  </sheetViews>
  <sheetFormatPr baseColWidth="10" defaultColWidth="14.42578125" defaultRowHeight="15.75" customHeight="1"/>
  <cols>
    <col min="1" max="1" width="2.7109375" customWidth="1"/>
    <col min="2" max="2" width="23" customWidth="1"/>
    <col min="3" max="3" width="20.7109375" customWidth="1"/>
    <col min="4" max="4" width="16.85546875" customWidth="1"/>
    <col min="5" max="5" width="22.140625" customWidth="1"/>
    <col min="6" max="6" width="8.5703125" customWidth="1"/>
    <col min="7" max="7" width="24.42578125" customWidth="1"/>
  </cols>
  <sheetData>
    <row r="1" spans="1:7" ht="16.5">
      <c r="A1" s="119"/>
      <c r="B1" s="119"/>
      <c r="C1" s="119"/>
      <c r="D1" s="119"/>
      <c r="E1" s="119"/>
      <c r="F1" s="119"/>
      <c r="G1" s="119"/>
    </row>
    <row r="2" spans="1:7" ht="21" customHeight="1">
      <c r="A2" s="120"/>
      <c r="B2" s="120"/>
      <c r="C2" s="121" t="s">
        <v>282</v>
      </c>
      <c r="D2" s="121"/>
      <c r="E2" s="121"/>
      <c r="F2" s="121"/>
      <c r="G2" s="121"/>
    </row>
    <row r="3" spans="1:7" ht="27.75" customHeight="1">
      <c r="A3" s="122"/>
      <c r="B3" s="122"/>
      <c r="C3" s="121"/>
      <c r="D3" s="121"/>
      <c r="E3" s="121"/>
      <c r="F3" s="123" t="s">
        <v>1</v>
      </c>
      <c r="G3" s="124">
        <f ca="1">TODAY()</f>
        <v>45421</v>
      </c>
    </row>
    <row r="4" spans="1:7" ht="56.25">
      <c r="A4" s="122"/>
      <c r="B4" s="122"/>
      <c r="C4" s="121"/>
      <c r="D4" s="121"/>
      <c r="E4" s="121"/>
      <c r="F4" s="121"/>
      <c r="G4" s="121"/>
    </row>
    <row r="5" spans="1:7" ht="16.5">
      <c r="A5" s="125"/>
      <c r="B5" s="125"/>
      <c r="C5" s="125"/>
      <c r="D5" s="125"/>
      <c r="E5" s="125"/>
      <c r="F5" s="125"/>
      <c r="G5" s="125"/>
    </row>
    <row r="6" spans="1:7" ht="37.5">
      <c r="A6" s="127"/>
      <c r="B6" s="127"/>
      <c r="C6" s="127"/>
      <c r="D6" s="127"/>
      <c r="E6" s="127"/>
      <c r="F6" s="127"/>
      <c r="G6" s="127"/>
    </row>
    <row r="7" spans="1:7" ht="30" customHeight="1">
      <c r="A7" s="129"/>
      <c r="B7" s="313"/>
      <c r="C7" s="292"/>
      <c r="D7" s="292"/>
      <c r="E7" s="286"/>
      <c r="F7" s="128"/>
      <c r="G7" s="128"/>
    </row>
    <row r="8" spans="1:7" ht="18" customHeight="1">
      <c r="A8" s="314" t="s">
        <v>629</v>
      </c>
      <c r="B8" s="292"/>
      <c r="C8" s="292"/>
      <c r="D8" s="292"/>
      <c r="E8" s="292"/>
      <c r="F8" s="292"/>
      <c r="G8" s="292"/>
    </row>
    <row r="9" spans="1:7" ht="18" customHeight="1">
      <c r="A9" s="287"/>
      <c r="B9" s="287"/>
      <c r="C9" s="288"/>
      <c r="E9" s="135"/>
      <c r="G9" s="136"/>
    </row>
    <row r="10" spans="1:7" ht="18" customHeight="1">
      <c r="A10" s="287"/>
      <c r="B10" s="287"/>
      <c r="C10" s="289"/>
      <c r="E10" s="143"/>
      <c r="F10" s="143"/>
      <c r="G10" s="136"/>
    </row>
    <row r="11" spans="1:7" ht="18" customHeight="1">
      <c r="A11" s="287"/>
      <c r="C11" s="144"/>
      <c r="D11" s="145"/>
      <c r="E11" s="146"/>
      <c r="F11" s="146"/>
      <c r="G11" s="119"/>
    </row>
    <row r="12" spans="1:7" ht="18" customHeight="1">
      <c r="A12" s="119"/>
      <c r="C12" s="147"/>
      <c r="D12" s="145"/>
      <c r="E12" s="146"/>
      <c r="F12" s="146"/>
      <c r="G12" s="119"/>
    </row>
    <row r="13" spans="1:7" ht="16.5">
      <c r="A13" s="119"/>
      <c r="C13" s="148"/>
      <c r="D13" s="145"/>
      <c r="E13" s="149"/>
      <c r="F13" s="119"/>
      <c r="G13" s="119"/>
    </row>
    <row r="14" spans="1:7" ht="17.25">
      <c r="A14" s="119"/>
      <c r="B14" s="290" t="s">
        <v>630</v>
      </c>
      <c r="C14" s="150"/>
      <c r="D14" s="145"/>
      <c r="E14" s="149"/>
      <c r="F14" s="119"/>
      <c r="G14" s="119"/>
    </row>
    <row r="15" spans="1:7" ht="18" customHeight="1">
      <c r="A15" s="119"/>
      <c r="B15" s="290" t="s">
        <v>631</v>
      </c>
      <c r="C15" s="151"/>
      <c r="D15" s="152"/>
      <c r="E15" s="153"/>
      <c r="F15" s="154"/>
      <c r="G15" s="119"/>
    </row>
    <row r="16" spans="1:7" ht="18" customHeight="1">
      <c r="A16" s="119"/>
      <c r="B16" s="290" t="s">
        <v>632</v>
      </c>
      <c r="C16" s="151"/>
      <c r="D16" s="152"/>
      <c r="E16" s="155"/>
      <c r="F16" s="156"/>
      <c r="G16" s="157"/>
    </row>
    <row r="17" spans="1:7" ht="19.5" customHeight="1">
      <c r="A17" s="158"/>
      <c r="B17" s="290" t="s">
        <v>633</v>
      </c>
      <c r="C17" s="119"/>
      <c r="D17" s="119"/>
      <c r="E17" s="119"/>
      <c r="F17" s="119"/>
      <c r="G17" s="119"/>
    </row>
    <row r="18" spans="1:7" ht="17.25">
      <c r="A18" s="162"/>
      <c r="B18" s="290" t="s">
        <v>634</v>
      </c>
      <c r="C18" s="119"/>
      <c r="D18" s="119"/>
      <c r="E18" s="119"/>
      <c r="F18" s="119"/>
      <c r="G18" s="119"/>
    </row>
    <row r="19" spans="1:7" ht="18" customHeight="1">
      <c r="A19" s="166"/>
      <c r="B19" s="290" t="s">
        <v>635</v>
      </c>
      <c r="C19" s="119"/>
      <c r="D19" s="119"/>
      <c r="E19" s="119"/>
      <c r="F19" s="119"/>
      <c r="G19" s="119"/>
    </row>
    <row r="20" spans="1:7" ht="12" customHeight="1">
      <c r="A20" s="119"/>
      <c r="B20" s="290" t="s">
        <v>636</v>
      </c>
      <c r="C20" s="119"/>
      <c r="D20" s="119"/>
      <c r="E20" s="119"/>
      <c r="F20" s="119"/>
      <c r="G20" s="119"/>
    </row>
    <row r="21" spans="1:7" ht="12" customHeight="1">
      <c r="A21" s="119"/>
      <c r="B21" s="290" t="s">
        <v>637</v>
      </c>
      <c r="C21" s="151"/>
      <c r="D21" s="176"/>
      <c r="E21" s="177"/>
      <c r="F21" s="178"/>
      <c r="G21" s="157"/>
    </row>
    <row r="22" spans="1:7" ht="18" customHeight="1">
      <c r="A22" s="119"/>
      <c r="B22" s="290" t="s">
        <v>638</v>
      </c>
      <c r="C22" s="179"/>
      <c r="D22" s="179"/>
      <c r="E22" s="179"/>
      <c r="F22" s="119"/>
      <c r="G22" s="119"/>
    </row>
    <row r="23" spans="1:7" ht="18" customHeight="1">
      <c r="A23" s="119"/>
      <c r="B23" s="290" t="s">
        <v>639</v>
      </c>
      <c r="C23" s="179"/>
      <c r="D23" s="179"/>
      <c r="E23" s="179"/>
      <c r="F23" s="119"/>
      <c r="G23" s="119"/>
    </row>
    <row r="24" spans="1:7" ht="18" customHeight="1">
      <c r="A24" s="119"/>
      <c r="B24" s="290" t="s">
        <v>640</v>
      </c>
      <c r="C24" s="179"/>
      <c r="D24" s="179"/>
      <c r="E24" s="179"/>
      <c r="F24" s="119"/>
      <c r="G24" s="119"/>
    </row>
    <row r="25" spans="1:7" ht="18" customHeight="1">
      <c r="A25" s="119"/>
      <c r="B25" s="290" t="s">
        <v>641</v>
      </c>
      <c r="C25" s="179"/>
      <c r="D25" s="179"/>
      <c r="E25" s="179"/>
      <c r="F25" s="119"/>
      <c r="G25" s="119"/>
    </row>
    <row r="26" spans="1:7" ht="18" customHeight="1">
      <c r="A26" s="119"/>
      <c r="B26" s="290" t="s">
        <v>642</v>
      </c>
      <c r="C26" s="179"/>
      <c r="D26" s="179"/>
      <c r="E26" s="179"/>
      <c r="F26" s="119"/>
      <c r="G26" s="119"/>
    </row>
    <row r="27" spans="1:7" ht="18" customHeight="1">
      <c r="A27" s="119"/>
      <c r="B27" s="290" t="s">
        <v>643</v>
      </c>
      <c r="C27" s="179"/>
      <c r="D27" s="179"/>
      <c r="E27" s="179"/>
      <c r="F27" s="119"/>
      <c r="G27" s="119"/>
    </row>
    <row r="28" spans="1:7" ht="18" customHeight="1">
      <c r="A28" s="119"/>
      <c r="B28" s="290" t="s">
        <v>644</v>
      </c>
      <c r="C28" s="179"/>
      <c r="D28" s="179"/>
      <c r="E28" s="179"/>
      <c r="F28" s="119"/>
      <c r="G28" s="119"/>
    </row>
    <row r="29" spans="1:7" ht="18" customHeight="1">
      <c r="A29" s="119"/>
      <c r="B29" s="290" t="s">
        <v>645</v>
      </c>
      <c r="C29" s="179"/>
      <c r="D29" s="179"/>
      <c r="E29" s="179"/>
      <c r="F29" s="119"/>
      <c r="G29" s="119"/>
    </row>
    <row r="30" spans="1:7" ht="18" customHeight="1">
      <c r="A30" s="119"/>
      <c r="B30" s="290" t="s">
        <v>646</v>
      </c>
      <c r="C30" s="179"/>
      <c r="D30" s="179"/>
      <c r="E30" s="179"/>
      <c r="F30" s="119"/>
      <c r="G30" s="119"/>
    </row>
    <row r="31" spans="1:7" ht="18" customHeight="1">
      <c r="A31" s="119"/>
      <c r="B31" s="290" t="s">
        <v>647</v>
      </c>
      <c r="C31" s="179"/>
      <c r="D31" s="179"/>
      <c r="E31" s="179"/>
      <c r="F31" s="119"/>
      <c r="G31" s="119"/>
    </row>
    <row r="32" spans="1:7" ht="18" customHeight="1">
      <c r="A32" s="119"/>
      <c r="B32" s="290" t="s">
        <v>648</v>
      </c>
      <c r="C32" s="179"/>
      <c r="D32" s="179"/>
      <c r="E32" s="179"/>
      <c r="F32" s="119"/>
      <c r="G32" s="119"/>
    </row>
    <row r="33" spans="1:7" ht="18" customHeight="1">
      <c r="A33" s="119"/>
      <c r="B33" s="290" t="s">
        <v>649</v>
      </c>
      <c r="C33" s="179"/>
      <c r="D33" s="179"/>
      <c r="E33" s="179"/>
      <c r="F33" s="119"/>
      <c r="G33" s="119"/>
    </row>
    <row r="34" spans="1:7" ht="18" customHeight="1">
      <c r="A34" s="119"/>
      <c r="B34" s="290" t="s">
        <v>650</v>
      </c>
      <c r="C34" s="179"/>
      <c r="D34" s="179"/>
      <c r="E34" s="179"/>
      <c r="F34" s="119"/>
      <c r="G34" s="119"/>
    </row>
    <row r="35" spans="1:7" ht="18" customHeight="1">
      <c r="A35" s="119"/>
      <c r="B35" s="290" t="s">
        <v>651</v>
      </c>
      <c r="C35" s="179"/>
      <c r="D35" s="179"/>
      <c r="E35" s="179"/>
      <c r="F35" s="119"/>
      <c r="G35" s="119"/>
    </row>
    <row r="36" spans="1:7" ht="18" customHeight="1">
      <c r="A36" s="181"/>
      <c r="B36" s="290" t="s">
        <v>652</v>
      </c>
      <c r="C36" s="179"/>
      <c r="D36" s="179"/>
      <c r="E36" s="179"/>
      <c r="F36" s="119"/>
      <c r="G36" s="119"/>
    </row>
    <row r="37" spans="1:7" ht="18" customHeight="1">
      <c r="A37" s="119"/>
      <c r="B37" s="303"/>
      <c r="C37" s="292"/>
      <c r="D37" s="292"/>
      <c r="E37" s="292"/>
      <c r="F37" s="119"/>
      <c r="G37" s="119"/>
    </row>
    <row r="38" spans="1:7" ht="18" customHeight="1">
      <c r="A38" s="119"/>
      <c r="B38" s="303"/>
      <c r="C38" s="292"/>
      <c r="D38" s="292"/>
      <c r="E38" s="292"/>
      <c r="F38" s="119"/>
      <c r="G38" s="119"/>
    </row>
    <row r="39" spans="1:7" ht="18" customHeight="1">
      <c r="A39" s="197"/>
      <c r="B39" s="303"/>
      <c r="C39" s="292"/>
      <c r="D39" s="292"/>
      <c r="E39" s="292"/>
      <c r="F39" s="119"/>
      <c r="G39" s="119"/>
    </row>
    <row r="40" spans="1:7" ht="18" customHeight="1">
      <c r="A40" s="197"/>
      <c r="B40" s="303"/>
      <c r="C40" s="292"/>
      <c r="D40" s="292"/>
      <c r="E40" s="292"/>
      <c r="F40" s="119"/>
      <c r="G40" s="119"/>
    </row>
    <row r="41" spans="1:7" ht="18" customHeight="1">
      <c r="A41" s="197"/>
      <c r="B41" s="303"/>
      <c r="C41" s="292"/>
      <c r="D41" s="292"/>
      <c r="E41" s="292"/>
      <c r="F41" s="119"/>
      <c r="G41" s="119"/>
    </row>
    <row r="42" spans="1:7" ht="18" customHeight="1">
      <c r="A42" s="197"/>
      <c r="B42" s="303"/>
      <c r="C42" s="292"/>
      <c r="D42" s="292"/>
      <c r="E42" s="292"/>
      <c r="F42" s="119"/>
      <c r="G42" s="119"/>
    </row>
    <row r="43" spans="1:7" ht="18" customHeight="1">
      <c r="A43" s="197"/>
      <c r="B43" s="303"/>
      <c r="C43" s="292"/>
      <c r="D43" s="292"/>
      <c r="E43" s="292"/>
      <c r="F43" s="119"/>
      <c r="G43" s="119"/>
    </row>
    <row r="44" spans="1:7" ht="18" customHeight="1">
      <c r="A44" s="197"/>
      <c r="B44" s="303"/>
      <c r="C44" s="292"/>
      <c r="D44" s="292"/>
      <c r="E44" s="292"/>
      <c r="F44" s="119"/>
      <c r="G44" s="119"/>
    </row>
    <row r="45" spans="1:7" ht="18" customHeight="1">
      <c r="A45" s="197"/>
      <c r="B45" s="303"/>
      <c r="C45" s="292"/>
      <c r="D45" s="292"/>
      <c r="E45" s="292"/>
      <c r="F45" s="119"/>
      <c r="G45" s="119"/>
    </row>
    <row r="46" spans="1:7" ht="18" customHeight="1">
      <c r="A46" s="197"/>
      <c r="B46" s="303"/>
      <c r="C46" s="292"/>
      <c r="D46" s="292"/>
      <c r="E46" s="292"/>
      <c r="F46" s="119"/>
      <c r="G46" s="119"/>
    </row>
    <row r="47" spans="1:7" ht="18" customHeight="1">
      <c r="A47" s="197"/>
      <c r="B47" s="303"/>
      <c r="C47" s="292"/>
      <c r="D47" s="292"/>
      <c r="E47" s="292"/>
      <c r="F47" s="119"/>
      <c r="G47" s="119"/>
    </row>
    <row r="48" spans="1:7" ht="18" customHeight="1">
      <c r="A48" s="197"/>
      <c r="B48" s="303"/>
      <c r="C48" s="292"/>
      <c r="D48" s="292"/>
      <c r="E48" s="292"/>
      <c r="F48" s="119"/>
      <c r="G48" s="119"/>
    </row>
    <row r="49" spans="1:7" ht="18" customHeight="1">
      <c r="A49" s="197"/>
      <c r="B49" s="303"/>
      <c r="C49" s="292"/>
      <c r="D49" s="292"/>
      <c r="E49" s="292"/>
      <c r="F49" s="119"/>
      <c r="G49" s="119"/>
    </row>
    <row r="50" spans="1:7" ht="18" customHeight="1">
      <c r="A50" s="197"/>
      <c r="B50" s="303"/>
      <c r="C50" s="292"/>
      <c r="D50" s="292"/>
      <c r="E50" s="292"/>
      <c r="F50" s="119"/>
      <c r="G50" s="119"/>
    </row>
    <row r="51" spans="1:7" ht="18" customHeight="1">
      <c r="A51" s="197"/>
      <c r="B51" s="303"/>
      <c r="C51" s="292"/>
      <c r="D51" s="292"/>
      <c r="E51" s="292"/>
      <c r="F51" s="119"/>
      <c r="G51" s="119"/>
    </row>
    <row r="52" spans="1:7" ht="18" customHeight="1">
      <c r="A52" s="197"/>
      <c r="B52" s="303"/>
      <c r="C52" s="292"/>
      <c r="D52" s="292"/>
      <c r="E52" s="292"/>
      <c r="F52" s="119"/>
      <c r="G52" s="119"/>
    </row>
    <row r="53" spans="1:7" ht="18" customHeight="1">
      <c r="A53" s="197"/>
      <c r="B53" s="303"/>
      <c r="C53" s="292"/>
      <c r="D53" s="292"/>
      <c r="E53" s="292"/>
      <c r="F53" s="119"/>
      <c r="G53" s="119"/>
    </row>
    <row r="54" spans="1:7" ht="18" customHeight="1">
      <c r="A54" s="197"/>
      <c r="B54" s="303"/>
      <c r="C54" s="292"/>
      <c r="D54" s="292"/>
      <c r="E54" s="292"/>
      <c r="F54" s="119"/>
      <c r="G54" s="119"/>
    </row>
    <row r="55" spans="1:7" ht="18" customHeight="1">
      <c r="A55" s="197"/>
      <c r="B55" s="303"/>
      <c r="C55" s="292"/>
      <c r="D55" s="292"/>
      <c r="E55" s="292"/>
      <c r="F55" s="119"/>
      <c r="G55" s="119"/>
    </row>
    <row r="56" spans="1:7" ht="18" customHeight="1">
      <c r="A56" s="197"/>
      <c r="B56" s="303"/>
      <c r="C56" s="292"/>
      <c r="D56" s="292"/>
      <c r="E56" s="292"/>
      <c r="F56" s="119"/>
      <c r="G56" s="119"/>
    </row>
    <row r="57" spans="1:7" ht="18" customHeight="1">
      <c r="A57" s="197"/>
      <c r="B57" s="303"/>
      <c r="C57" s="292"/>
      <c r="D57" s="292"/>
      <c r="E57" s="292"/>
      <c r="F57" s="119"/>
      <c r="G57" s="119"/>
    </row>
    <row r="58" spans="1:7" ht="18" customHeight="1">
      <c r="A58" s="197"/>
      <c r="B58" s="303"/>
      <c r="C58" s="292"/>
      <c r="D58" s="292"/>
      <c r="E58" s="292"/>
      <c r="F58" s="119"/>
      <c r="G58" s="119"/>
    </row>
    <row r="59" spans="1:7" ht="18" customHeight="1">
      <c r="A59" s="197"/>
      <c r="B59" s="303"/>
      <c r="C59" s="292"/>
      <c r="D59" s="292"/>
      <c r="E59" s="292"/>
      <c r="F59" s="119"/>
      <c r="G59" s="119"/>
    </row>
    <row r="60" spans="1:7" ht="18" customHeight="1">
      <c r="A60" s="197"/>
      <c r="B60" s="303"/>
      <c r="C60" s="292"/>
      <c r="D60" s="292"/>
      <c r="E60" s="292"/>
      <c r="F60" s="119"/>
      <c r="G60" s="119"/>
    </row>
    <row r="61" spans="1:7" ht="18" customHeight="1">
      <c r="A61" s="197"/>
      <c r="B61" s="303"/>
      <c r="C61" s="292"/>
      <c r="D61" s="292"/>
      <c r="E61" s="292"/>
      <c r="F61" s="119"/>
      <c r="G61" s="119"/>
    </row>
    <row r="62" spans="1:7" ht="18" customHeight="1">
      <c r="A62" s="197"/>
      <c r="B62" s="303"/>
      <c r="C62" s="292"/>
      <c r="D62" s="292"/>
      <c r="E62" s="292"/>
      <c r="F62" s="119"/>
      <c r="G62" s="119"/>
    </row>
    <row r="63" spans="1:7" ht="18" customHeight="1">
      <c r="A63" s="197"/>
      <c r="B63" s="303"/>
      <c r="C63" s="292"/>
      <c r="D63" s="292"/>
      <c r="E63" s="292"/>
      <c r="F63" s="119"/>
      <c r="G63" s="119"/>
    </row>
    <row r="64" spans="1:7" ht="18" customHeight="1">
      <c r="A64" s="197"/>
      <c r="B64" s="303"/>
      <c r="C64" s="292"/>
      <c r="D64" s="292"/>
      <c r="E64" s="292"/>
      <c r="F64" s="119"/>
      <c r="G64" s="119"/>
    </row>
    <row r="65" spans="1:7" ht="18" customHeight="1">
      <c r="A65" s="197"/>
      <c r="B65" s="303"/>
      <c r="C65" s="292"/>
      <c r="D65" s="292"/>
      <c r="E65" s="292"/>
      <c r="F65" s="119"/>
      <c r="G65" s="119"/>
    </row>
    <row r="66" spans="1:7" ht="18" customHeight="1">
      <c r="A66" s="197"/>
      <c r="B66" s="303"/>
      <c r="C66" s="292"/>
      <c r="D66" s="292"/>
      <c r="E66" s="292"/>
      <c r="F66" s="119"/>
      <c r="G66" s="119"/>
    </row>
    <row r="67" spans="1:7" ht="18" customHeight="1">
      <c r="A67" s="197"/>
      <c r="B67" s="303"/>
      <c r="C67" s="292"/>
      <c r="D67" s="292"/>
      <c r="E67" s="292"/>
      <c r="F67" s="119"/>
      <c r="G67" s="119"/>
    </row>
    <row r="68" spans="1:7" ht="18" customHeight="1">
      <c r="A68" s="119"/>
      <c r="B68" s="303"/>
      <c r="C68" s="292"/>
      <c r="D68" s="292"/>
      <c r="E68" s="292"/>
      <c r="F68" s="119"/>
      <c r="G68" s="119"/>
    </row>
    <row r="69" spans="1:7" ht="18" customHeight="1">
      <c r="A69" s="119"/>
      <c r="B69" s="303"/>
      <c r="C69" s="292"/>
      <c r="D69" s="292"/>
      <c r="E69" s="292"/>
      <c r="F69" s="119"/>
      <c r="G69" s="119"/>
    </row>
    <row r="70" spans="1:7" ht="18" customHeight="1">
      <c r="A70" s="119"/>
      <c r="B70" s="303"/>
      <c r="C70" s="292"/>
      <c r="D70" s="292"/>
      <c r="E70" s="292"/>
      <c r="F70" s="119"/>
      <c r="G70" s="119"/>
    </row>
    <row r="71" spans="1:7" ht="18" customHeight="1">
      <c r="A71" s="119"/>
      <c r="B71" s="303"/>
      <c r="C71" s="292"/>
      <c r="D71" s="292"/>
      <c r="E71" s="292"/>
      <c r="F71" s="119"/>
      <c r="G71" s="119"/>
    </row>
    <row r="72" spans="1:7" ht="18" customHeight="1">
      <c r="A72" s="119"/>
      <c r="B72" s="303"/>
      <c r="C72" s="292"/>
      <c r="D72" s="292"/>
      <c r="E72" s="292"/>
      <c r="F72" s="119"/>
      <c r="G72" s="119"/>
    </row>
    <row r="73" spans="1:7" ht="18" customHeight="1">
      <c r="A73" s="119"/>
      <c r="B73" s="303"/>
      <c r="C73" s="292"/>
      <c r="D73" s="292"/>
      <c r="E73" s="292"/>
      <c r="F73" s="119"/>
      <c r="G73" s="119"/>
    </row>
    <row r="74" spans="1:7" ht="18" customHeight="1">
      <c r="A74" s="119"/>
      <c r="B74" s="303"/>
      <c r="C74" s="292"/>
      <c r="D74" s="292"/>
      <c r="E74" s="292"/>
      <c r="F74" s="119"/>
      <c r="G74" s="119"/>
    </row>
    <row r="75" spans="1:7" ht="18" customHeight="1">
      <c r="A75" s="119"/>
      <c r="B75" s="303"/>
      <c r="C75" s="292"/>
      <c r="D75" s="292"/>
      <c r="E75" s="292"/>
      <c r="F75" s="119"/>
      <c r="G75" s="119"/>
    </row>
    <row r="76" spans="1:7" ht="18" customHeight="1">
      <c r="A76" s="119"/>
      <c r="B76" s="303"/>
      <c r="C76" s="292"/>
      <c r="D76" s="292"/>
      <c r="E76" s="292"/>
      <c r="F76" s="119"/>
      <c r="G76" s="119"/>
    </row>
    <row r="77" spans="1:7" ht="18" customHeight="1">
      <c r="A77" s="119"/>
      <c r="B77" s="303"/>
      <c r="C77" s="292"/>
      <c r="D77" s="292"/>
      <c r="E77" s="292"/>
      <c r="F77" s="119"/>
      <c r="G77" s="119"/>
    </row>
    <row r="78" spans="1:7" ht="18" customHeight="1">
      <c r="A78" s="119"/>
      <c r="B78" s="303"/>
      <c r="C78" s="292"/>
      <c r="D78" s="292"/>
      <c r="E78" s="292"/>
      <c r="F78" s="119"/>
      <c r="G78" s="119"/>
    </row>
    <row r="79" spans="1:7" ht="18" customHeight="1">
      <c r="A79" s="119"/>
      <c r="B79" s="303"/>
      <c r="C79" s="292"/>
      <c r="D79" s="292"/>
      <c r="E79" s="292"/>
      <c r="F79" s="119"/>
      <c r="G79" s="119"/>
    </row>
    <row r="80" spans="1:7" ht="18" customHeight="1">
      <c r="A80" s="119"/>
      <c r="B80" s="303"/>
      <c r="C80" s="292"/>
      <c r="D80" s="292"/>
      <c r="E80" s="292"/>
      <c r="F80" s="119"/>
      <c r="G80" s="119"/>
    </row>
    <row r="81" spans="1:7" ht="18" customHeight="1">
      <c r="A81" s="119"/>
      <c r="B81" s="303"/>
      <c r="C81" s="292"/>
      <c r="D81" s="292"/>
      <c r="E81" s="292"/>
      <c r="F81" s="119"/>
      <c r="G81" s="119"/>
    </row>
    <row r="82" spans="1:7" ht="18" customHeight="1">
      <c r="A82" s="119"/>
      <c r="B82" s="303"/>
      <c r="C82" s="292"/>
      <c r="D82" s="292"/>
      <c r="E82" s="292"/>
      <c r="F82" s="119"/>
      <c r="G82" s="119"/>
    </row>
    <row r="83" spans="1:7" ht="18" customHeight="1">
      <c r="A83" s="119"/>
      <c r="B83" s="303"/>
      <c r="C83" s="292"/>
      <c r="D83" s="292"/>
      <c r="E83" s="292"/>
      <c r="F83" s="119"/>
      <c r="G83" s="119"/>
    </row>
    <row r="84" spans="1:7" ht="18" customHeight="1">
      <c r="A84" s="119"/>
      <c r="B84" s="303"/>
      <c r="C84" s="292"/>
      <c r="D84" s="292"/>
      <c r="E84" s="292"/>
      <c r="F84" s="119"/>
      <c r="G84" s="119"/>
    </row>
    <row r="85" spans="1:7" ht="18" customHeight="1">
      <c r="A85" s="119"/>
      <c r="B85" s="303"/>
      <c r="C85" s="292"/>
      <c r="D85" s="292"/>
      <c r="E85" s="292"/>
      <c r="F85" s="119"/>
      <c r="G85" s="119"/>
    </row>
    <row r="86" spans="1:7" ht="18" customHeight="1">
      <c r="A86" s="119"/>
      <c r="B86" s="303"/>
      <c r="C86" s="292"/>
      <c r="D86" s="292"/>
      <c r="E86" s="292"/>
      <c r="F86" s="119"/>
      <c r="G86" s="119"/>
    </row>
    <row r="87" spans="1:7" ht="18" customHeight="1">
      <c r="A87" s="119"/>
      <c r="B87" s="303"/>
      <c r="C87" s="292"/>
      <c r="D87" s="292"/>
      <c r="E87" s="292"/>
      <c r="F87" s="119"/>
      <c r="G87" s="119"/>
    </row>
    <row r="88" spans="1:7" ht="18" customHeight="1">
      <c r="A88" s="119"/>
      <c r="B88" s="303"/>
      <c r="C88" s="292"/>
      <c r="D88" s="292"/>
      <c r="E88" s="292"/>
      <c r="F88" s="119"/>
      <c r="G88" s="119"/>
    </row>
  </sheetData>
  <mergeCells count="54">
    <mergeCell ref="B87:E87"/>
    <mergeCell ref="B88:E88"/>
    <mergeCell ref="B77:E77"/>
    <mergeCell ref="B78:E78"/>
    <mergeCell ref="B79:E79"/>
    <mergeCell ref="B80:E80"/>
    <mergeCell ref="B81:E81"/>
    <mergeCell ref="B82:E82"/>
    <mergeCell ref="B83:E83"/>
    <mergeCell ref="B75:E75"/>
    <mergeCell ref="B76:E76"/>
    <mergeCell ref="B84:E84"/>
    <mergeCell ref="B85:E85"/>
    <mergeCell ref="B86:E86"/>
    <mergeCell ref="B70:E70"/>
    <mergeCell ref="B71:E71"/>
    <mergeCell ref="B72:E72"/>
    <mergeCell ref="B73:E73"/>
    <mergeCell ref="B74:E74"/>
    <mergeCell ref="B65:E65"/>
    <mergeCell ref="B66:E66"/>
    <mergeCell ref="B67:E67"/>
    <mergeCell ref="B68:E68"/>
    <mergeCell ref="B69:E69"/>
    <mergeCell ref="B60:E60"/>
    <mergeCell ref="B61:E61"/>
    <mergeCell ref="B62:E62"/>
    <mergeCell ref="B63:E63"/>
    <mergeCell ref="B64:E64"/>
    <mergeCell ref="B55:E55"/>
    <mergeCell ref="B56:E56"/>
    <mergeCell ref="B57:E57"/>
    <mergeCell ref="B58:E58"/>
    <mergeCell ref="B59:E59"/>
    <mergeCell ref="B50:E50"/>
    <mergeCell ref="B51:E51"/>
    <mergeCell ref="B52:E52"/>
    <mergeCell ref="B53:E53"/>
    <mergeCell ref="B54:E54"/>
    <mergeCell ref="B45:E45"/>
    <mergeCell ref="B46:E46"/>
    <mergeCell ref="B47:E47"/>
    <mergeCell ref="B48:E48"/>
    <mergeCell ref="B49:E49"/>
    <mergeCell ref="B40:E40"/>
    <mergeCell ref="B41:E41"/>
    <mergeCell ref="B42:E42"/>
    <mergeCell ref="B43:E43"/>
    <mergeCell ref="B44:E44"/>
    <mergeCell ref="B7:D7"/>
    <mergeCell ref="A8:G8"/>
    <mergeCell ref="B37:E37"/>
    <mergeCell ref="B38:E38"/>
    <mergeCell ref="B39:E39"/>
  </mergeCells>
  <printOptions horizontalCentered="1" gridLines="1"/>
  <pageMargins left="0.7" right="0.7" top="0.75" bottom="0.75" header="0" footer="0"/>
  <pageSetup scale="89" pageOrder="overThenDown" orientation="portrait" cellComments="atEnd"/>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Hoja 7</vt:lpstr>
      <vt:lpstr>UPS</vt:lpstr>
      <vt:lpstr>correos</vt:lpstr>
      <vt:lpstr>todo</vt:lpstr>
      <vt:lpstr>REPORTE SEMANAL</vt:lpstr>
      <vt:lpstr>REPORTE DIARIO</vt:lpstr>
      <vt:lpstr>Cronograma</vt:lpstr>
      <vt:lpstr>CONSUMO</vt:lpstr>
      <vt:lpstr>INFORME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wilder guerra</cp:lastModifiedBy>
  <dcterms:modified xsi:type="dcterms:W3CDTF">2024-05-09T19:53:57Z</dcterms:modified>
</cp:coreProperties>
</file>