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ot\Desktop\Analysis Projects\crowdfunding analysis\"/>
    </mc:Choice>
  </mc:AlternateContent>
  <xr:revisionPtr revIDLastSave="0" documentId="8_{FE6A0013-63B2-43F0-80C5-EDD0873863D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Crowdfunding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4" i="1"/>
  <c r="S3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H349" i="1"/>
  <c r="H365" i="1"/>
  <c r="H381" i="1"/>
  <c r="H397" i="1"/>
  <c r="H413" i="1"/>
  <c r="H429" i="1"/>
  <c r="H445" i="1"/>
  <c r="H461" i="1"/>
  <c r="H477" i="1"/>
  <c r="H493" i="1"/>
  <c r="H509" i="1"/>
  <c r="H525" i="1"/>
  <c r="H541" i="1"/>
  <c r="H557" i="1"/>
  <c r="F2" i="1"/>
  <c r="H2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8" i="1"/>
  <c r="H8" i="1" s="1"/>
  <c r="F7" i="1"/>
  <c r="H7" i="1" s="1"/>
  <c r="F3" i="1"/>
  <c r="H3" i="1" s="1"/>
  <c r="F4" i="1"/>
  <c r="H4" i="1" s="1"/>
  <c r="F5" i="1"/>
  <c r="H5" i="1" s="1"/>
  <c r="F6" i="1"/>
  <c r="H6" i="1" s="1"/>
</calcChain>
</file>

<file path=xl/sharedStrings.xml><?xml version="1.0" encoding="utf-8"?>
<sst xmlns="http://schemas.openxmlformats.org/spreadsheetml/2006/main" count="6039" uniqueCount="2048">
  <si>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</si>
  <si>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</si>
  <si>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</si>
  <si>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</si>
  <si>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</si>
  <si>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</si>
  <si>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</si>
  <si>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</si>
  <si>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</si>
  <si>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</si>
  <si>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</si>
  <si>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</si>
  <si>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</si>
  <si>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</si>
  <si>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</si>
  <si>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</si>
  <si>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</si>
  <si>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</si>
  <si>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</si>
  <si>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</si>
  <si>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</si>
  <si>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</si>
  <si>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</si>
  <si>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</si>
  <si>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</si>
  <si>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</si>
  <si>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</si>
  <si>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</si>
  <si>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</si>
  <si>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</si>
  <si>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</si>
  <si>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</si>
  <si>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</si>
  <si>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</si>
  <si>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</si>
  <si>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</si>
  <si>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</si>
  <si>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</si>
  <si>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</si>
  <si>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</si>
  <si>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</si>
  <si>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</si>
  <si>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</si>
  <si>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</si>
  <si>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</si>
  <si>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</si>
  <si>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</si>
  <si>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</si>
  <si>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</si>
  <si>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</si>
  <si>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</si>
  <si>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</si>
  <si>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</si>
  <si>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</si>
  <si>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</si>
  <si>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</si>
  <si>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</si>
  <si>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</si>
  <si>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</si>
  <si>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</si>
  <si>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</si>
  <si>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</si>
  <si>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</si>
  <si>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</si>
  <si>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</si>
  <si>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</si>
  <si>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</si>
  <si>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</si>
  <si>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</si>
  <si>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</si>
  <si>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</si>
  <si>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</si>
  <si>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</si>
  <si>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</si>
  <si>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</si>
  <si>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</si>
  <si>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</si>
  <si>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</si>
  <si>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</si>
  <si>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</si>
  <si>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</si>
  <si>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</si>
  <si>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</si>
  <si>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</si>
  <si>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</si>
  <si>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</si>
  <si>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</si>
  <si>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</si>
  <si>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</si>
  <si>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</si>
  <si>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</si>
  <si>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</si>
  <si>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</si>
  <si>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</si>
  <si>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</si>
  <si>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</si>
  <si>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</si>
  <si>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</si>
  <si>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</si>
  <si>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</si>
  <si>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</si>
  <si>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</si>
  <si>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</si>
  <si>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</si>
  <si>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</si>
  <si>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</si>
  <si>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</si>
  <si>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</si>
  <si>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</si>
  <si>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</si>
  <si>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</si>
  <si>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</si>
  <si>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</si>
  <si>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</si>
  <si>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</si>
  <si>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</si>
  <si>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</si>
  <si>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</si>
  <si>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</si>
  <si>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</si>
  <si>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</si>
  <si>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</si>
  <si>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</si>
  <si>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</si>
  <si>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</si>
  <si>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</si>
  <si>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</si>
  <si>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</si>
  <si>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</si>
  <si>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</si>
  <si>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</si>
  <si>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</si>
  <si>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</si>
  <si>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</si>
  <si>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</si>
  <si>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</si>
  <si>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</si>
  <si>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</si>
  <si>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</si>
  <si>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</si>
  <si>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</si>
  <si>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</si>
  <si>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</si>
  <si>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</si>
  <si>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</si>
  <si>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</si>
  <si>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</si>
  <si>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</si>
  <si>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</si>
  <si>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</si>
  <si>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</si>
  <si>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</si>
  <si>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</si>
  <si>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</si>
  <si>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</si>
  <si>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</si>
  <si>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</si>
  <si>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</si>
  <si>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</si>
  <si>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</si>
  <si>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</si>
  <si>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</si>
  <si>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</si>
  <si>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</si>
  <si>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</si>
  <si>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</si>
  <si>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</si>
  <si>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</si>
  <si>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</si>
  <si>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</si>
  <si>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</si>
  <si>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</si>
  <si>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</si>
  <si>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</si>
  <si>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</si>
  <si>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</si>
  <si>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</si>
  <si>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</si>
  <si>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</si>
  <si>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</si>
  <si>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</si>
  <si>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</si>
  <si>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</si>
  <si>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</si>
  <si>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</si>
  <si>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</si>
  <si>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</si>
  <si>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</si>
  <si>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</si>
  <si>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</si>
  <si>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</si>
  <si>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</si>
  <si>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</si>
  <si>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</si>
  <si>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</si>
  <si>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</si>
  <si>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</si>
  <si>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</si>
  <si>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</si>
  <si>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</si>
  <si>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</si>
  <si>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</si>
  <si>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</si>
  <si>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</si>
  <si>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</si>
  <si>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</si>
  <si>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</si>
  <si>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</si>
  <si>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</si>
  <si>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</si>
  <si>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</si>
  <si>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</si>
  <si>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</si>
  <si>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</si>
  <si>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</si>
  <si>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</si>
  <si>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</si>
  <si>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</si>
  <si>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</si>
  <si>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</si>
  <si>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</si>
  <si>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</si>
  <si>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</si>
  <si>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</si>
  <si>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</si>
  <si>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</si>
  <si>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</si>
  <si>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</si>
  <si>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</si>
  <si>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</si>
  <si>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</si>
  <si>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</si>
  <si>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</si>
  <si>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</si>
  <si>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</si>
  <si>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</si>
  <si>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</si>
  <si>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</si>
  <si>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</si>
  <si>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</si>
  <si>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</si>
  <si>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</si>
  <si>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</si>
  <si>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</si>
  <si>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</si>
  <si>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</si>
  <si>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</si>
  <si>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</si>
  <si>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</si>
  <si>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</si>
  <si>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</si>
  <si>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</si>
  <si>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</si>
  <si>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</si>
  <si>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</si>
  <si>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</si>
  <si>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</si>
  <si>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</si>
  <si>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</si>
  <si>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</si>
  <si>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</si>
  <si>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</si>
  <si>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</si>
  <si>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</si>
  <si>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</si>
  <si>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</si>
  <si>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</si>
  <si>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</si>
  <si>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</si>
  <si>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</si>
  <si>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</si>
  <si>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</si>
  <si>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</si>
  <si>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</si>
  <si>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</si>
  <si>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</si>
  <si>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</si>
  <si>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</si>
  <si>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</si>
  <si>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</si>
  <si>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</si>
  <si>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</si>
  <si>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</si>
  <si>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</si>
  <si>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</si>
  <si>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</si>
  <si>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</si>
  <si>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</si>
  <si>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</si>
  <si>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</si>
  <si>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</si>
  <si>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</si>
  <si>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</si>
  <si>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</si>
  <si>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</si>
  <si>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</si>
  <si>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</si>
  <si>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</si>
  <si>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</si>
  <si>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</si>
  <si>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</si>
  <si>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</si>
  <si>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</si>
  <si>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</si>
  <si>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</si>
  <si>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</si>
  <si>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</si>
  <si>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</si>
  <si>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</si>
  <si>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</si>
  <si>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</si>
  <si>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</si>
  <si>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</si>
  <si>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</si>
  <si>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</si>
  <si>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</si>
  <si>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</si>
  <si>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</si>
  <si>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</si>
  <si>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</si>
  <si>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</si>
  <si>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</si>
  <si>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</si>
  <si>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</si>
  <si>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</si>
  <si>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</si>
  <si>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</si>
  <si>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</si>
  <si>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</si>
  <si>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</si>
  <si>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</si>
  <si>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</si>
  <si>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</si>
  <si>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</si>
  <si>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</si>
  <si>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</si>
  <si>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</si>
  <si>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</si>
  <si>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</si>
  <si>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</si>
  <si>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</si>
  <si>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</si>
  <si>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</si>
  <si>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</si>
  <si>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</si>
  <si>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</si>
  <si>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</si>
  <si>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</si>
  <si>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</si>
  <si>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</si>
  <si>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</si>
  <si>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</si>
  <si>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</si>
  <si>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</si>
  <si>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</si>
  <si>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</si>
  <si>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</si>
  <si>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</si>
  <si>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</si>
  <si>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</si>
  <si>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</si>
  <si>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</si>
  <si>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</si>
  <si>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</si>
  <si>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</si>
  <si>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</si>
  <si>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</si>
  <si>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</si>
  <si>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</si>
  <si>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</si>
  <si>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</si>
  <si>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</si>
  <si>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</si>
  <si>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</si>
  <si>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</si>
  <si>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</si>
  <si>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</si>
  <si>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</si>
  <si>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</si>
  <si>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</si>
  <si>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</si>
  <si>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</si>
  <si>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</si>
  <si>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</si>
  <si>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</si>
  <si>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</si>
  <si>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</si>
  <si>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</si>
  <si>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</si>
  <si>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</si>
  <si>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</si>
  <si>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</si>
  <si>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</si>
  <si>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</si>
  <si>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</si>
  <si>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</si>
  <si>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</si>
  <si>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</si>
  <si>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</si>
  <si>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</si>
  <si>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</si>
  <si>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</si>
  <si>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</si>
  <si>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</si>
  <si>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</si>
  <si>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</si>
  <si>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</si>
  <si>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</si>
  <si>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</si>
  <si>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</si>
  <si>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</si>
  <si>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</si>
  <si>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</si>
  <si>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</si>
  <si>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</si>
  <si>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</si>
  <si>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</si>
  <si>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</si>
  <si>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</si>
  <si>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</si>
  <si>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</si>
  <si>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</si>
  <si>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</si>
  <si>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</si>
  <si>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</si>
  <si>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</si>
  <si>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</si>
  <si>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</si>
  <si>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</si>
  <si>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</si>
  <si>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</si>
  <si>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</si>
  <si>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</si>
  <si>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</si>
  <si>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</si>
  <si>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</si>
  <si>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</si>
  <si>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</si>
  <si>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</si>
  <si>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</si>
  <si>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</si>
  <si>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</si>
  <si>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</si>
  <si>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</si>
  <si>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</si>
  <si>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</si>
  <si>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</si>
  <si>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</si>
  <si>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</si>
  <si>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</si>
  <si>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</si>
  <si>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</si>
  <si>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</si>
  <si>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</si>
  <si>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</si>
  <si>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</si>
  <si>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</si>
  <si>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</si>
  <si>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</si>
  <si>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</si>
  <si>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</si>
  <si>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</si>
  <si>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</si>
  <si>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</si>
  <si>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</si>
  <si>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</si>
  <si>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</si>
  <si>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</si>
  <si>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</si>
  <si>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</si>
  <si>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</si>
  <si>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</si>
  <si>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</si>
  <si>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</si>
  <si>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</si>
  <si>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</si>
  <si>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</si>
  <si>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</si>
  <si>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</si>
  <si>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</si>
  <si>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</si>
  <si>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</si>
  <si>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</si>
  <si>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</si>
  <si>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</si>
  <si>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</si>
  <si>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</si>
  <si>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</si>
  <si>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</si>
  <si>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</si>
  <si>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</si>
  <si>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</si>
  <si>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</si>
  <si>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</si>
  <si>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</si>
  <si>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</si>
  <si>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</si>
  <si>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</si>
  <si>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</si>
  <si>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</si>
  <si>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</si>
  <si>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</si>
  <si>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</si>
  <si>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</si>
  <si>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</si>
  <si>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</si>
  <si>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</si>
  <si>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</si>
  <si>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</si>
  <si>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</si>
  <si>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</si>
  <si>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</si>
  <si>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</si>
  <si>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</si>
  <si>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</si>
  <si>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</si>
  <si>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</si>
  <si>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</si>
  <si>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</si>
  <si>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</si>
  <si>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</si>
  <si>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</si>
  <si>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</si>
  <si>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</si>
  <si>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</si>
  <si>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</si>
  <si>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</si>
  <si>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</si>
  <si>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</si>
  <si>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</si>
  <si>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</si>
  <si>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</si>
  <si>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</si>
  <si>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</si>
  <si>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</si>
  <si>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</si>
  <si>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</si>
  <si>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</si>
  <si>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</si>
  <si>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</si>
  <si>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</si>
  <si>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</si>
  <si>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</si>
  <si>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</si>
  <si>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</si>
  <si>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</si>
  <si>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</si>
  <si>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</si>
  <si>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</si>
  <si>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</si>
  <si>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</si>
  <si>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</si>
  <si>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</si>
  <si>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</si>
  <si>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</si>
  <si>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</si>
  <si>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</si>
  <si>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</si>
  <si>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</si>
  <si>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</si>
  <si>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</si>
  <si>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</si>
  <si>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</si>
  <si>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</si>
  <si>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</si>
  <si>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</si>
  <si>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</si>
  <si>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</si>
  <si>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</si>
  <si>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</si>
  <si>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</si>
  <si>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</si>
  <si>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</si>
  <si>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</si>
  <si>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</si>
  <si>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</si>
  <si>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</si>
  <si>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</si>
  <si>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</si>
  <si>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</si>
  <si>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</si>
  <si>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</si>
  <si>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</si>
  <si>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</si>
  <si>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</si>
  <si>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</si>
  <si>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</si>
  <si>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</si>
  <si>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</si>
  <si>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</si>
  <si>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</si>
  <si>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</si>
  <si>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</si>
  <si>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</si>
  <si>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</si>
  <si>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</si>
  <si>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</si>
  <si>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</si>
  <si>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</si>
  <si>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</si>
  <si>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</si>
  <si>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</si>
  <si>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</si>
  <si>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</si>
  <si>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</si>
  <si>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</si>
  <si>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</si>
  <si>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</si>
  <si>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</si>
  <si>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</si>
  <si>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</si>
  <si>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</si>
  <si>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</si>
  <si>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</si>
  <si>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</si>
  <si>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</si>
  <si>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</si>
  <si>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</si>
  <si>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</si>
  <si>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</si>
  <si>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</si>
  <si>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</si>
  <si>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</si>
  <si>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</si>
  <si>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</si>
  <si>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</si>
  <si>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</si>
  <si>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</si>
  <si>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</si>
  <si>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</si>
  <si>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</si>
  <si>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</si>
  <si>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</si>
  <si>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</si>
  <si>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</si>
  <si>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</si>
  <si>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</si>
  <si>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</si>
  <si>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</si>
  <si>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</si>
  <si>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</si>
  <si>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</si>
  <si>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</si>
  <si>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</si>
  <si>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</si>
  <si>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</si>
  <si>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</si>
  <si>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</si>
  <si>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</si>
  <si>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</si>
  <si>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</si>
  <si>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</si>
  <si>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</si>
  <si>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</si>
  <si>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</si>
  <si>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</si>
  <si>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</si>
  <si>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</si>
  <si>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</si>
  <si>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</si>
  <si>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</si>
  <si>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</si>
  <si>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</si>
  <si>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</si>
  <si>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</si>
  <si>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</si>
  <si>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</si>
  <si>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</si>
  <si>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</si>
  <si>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</si>
  <si>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</si>
  <si>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</si>
  <si>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</si>
  <si>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</si>
  <si>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</si>
  <si>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</si>
  <si>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</si>
  <si>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</si>
  <si>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</si>
  <si>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</si>
  <si>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</si>
  <si>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</si>
  <si>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</si>
  <si>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</si>
  <si>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</si>
  <si>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</si>
  <si>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</si>
  <si>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</si>
  <si>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</si>
  <si>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</si>
  <si>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</si>
  <si>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</si>
  <si>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</si>
  <si>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</si>
  <si>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</si>
  <si>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</si>
  <si>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</si>
  <si>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</si>
  <si>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</si>
  <si>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</si>
  <si>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</si>
  <si>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</si>
  <si>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</si>
  <si>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</si>
  <si>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</si>
  <si>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</si>
  <si>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</si>
  <si>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</si>
  <si>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</si>
  <si>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</si>
  <si>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</si>
  <si>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</si>
  <si>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</si>
  <si>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</si>
  <si>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</si>
  <si>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</si>
  <si>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</si>
  <si>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</si>
  <si>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</si>
  <si>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</si>
  <si>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</si>
  <si>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</si>
  <si>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</si>
  <si>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</si>
  <si>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</si>
  <si>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</si>
  <si>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</si>
  <si>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</si>
  <si>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</si>
  <si>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</si>
  <si>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</si>
  <si>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</si>
  <si>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</si>
  <si>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</si>
  <si>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</si>
  <si>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</si>
  <si>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</si>
  <si>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</si>
  <si>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</si>
  <si>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</si>
  <si>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</si>
  <si>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</si>
  <si>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</si>
  <si>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</si>
  <si>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</si>
  <si>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</si>
  <si>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</si>
  <si>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</si>
  <si>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</si>
  <si>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</si>
  <si>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</si>
  <si>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</si>
  <si>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</si>
  <si>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</si>
  <si>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</si>
  <si>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</si>
  <si>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</si>
  <si>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</si>
  <si>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</si>
  <si>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</si>
  <si>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</si>
  <si>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</si>
  <si>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</si>
  <si>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</si>
  <si>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</si>
  <si>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</si>
  <si>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</si>
  <si>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</si>
  <si>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</si>
  <si>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</si>
  <si>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</si>
  <si>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</si>
  <si>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</si>
  <si>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</si>
  <si>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</si>
  <si>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</si>
  <si>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</si>
  <si>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</si>
  <si>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</si>
  <si>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</si>
  <si>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</si>
  <si>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</si>
  <si>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</si>
  <si>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</si>
  <si>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</si>
  <si>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</si>
  <si>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</si>
  <si>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</si>
  <si>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</si>
  <si>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</si>
  <si>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</si>
  <si>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</si>
  <si>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</si>
  <si>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</si>
  <si>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</si>
  <si>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</si>
  <si>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</si>
  <si>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</si>
  <si>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</si>
  <si>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</si>
  <si>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</si>
  <si>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</si>
  <si>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</si>
  <si>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</si>
  <si>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</si>
  <si>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</si>
  <si>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</si>
  <si>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</si>
  <si>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</si>
  <si>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</si>
  <si>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</si>
  <si>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</si>
  <si>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</si>
  <si>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</si>
  <si>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</si>
  <si>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</si>
  <si>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</si>
  <si>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</si>
  <si>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</si>
  <si>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</si>
  <si>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</si>
  <si>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</si>
  <si>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</si>
  <si>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</si>
  <si>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</si>
  <si>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</si>
  <si>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</si>
  <si>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</si>
  <si>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</si>
  <si>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</si>
  <si>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</si>
  <si>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</si>
  <si>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</si>
  <si>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</si>
  <si>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</si>
  <si>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</si>
  <si>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</si>
  <si>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</si>
  <si>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</si>
  <si>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</si>
  <si>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</si>
  <si>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</si>
  <si>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</si>
  <si>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</si>
  <si>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</si>
  <si>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</si>
  <si>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</si>
  <si>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</si>
  <si>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</si>
  <si>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</si>
  <si>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</si>
  <si>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</si>
  <si>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</si>
  <si>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</si>
  <si>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</si>
  <si>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</si>
  <si>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</si>
  <si>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</si>
  <si>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</si>
  <si>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</si>
  <si>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</si>
  <si>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</si>
  <si>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</si>
  <si>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</si>
  <si>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</si>
  <si>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</si>
  <si>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</si>
  <si>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</si>
  <si>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</si>
  <si>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</si>
  <si>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</si>
  <si>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</si>
  <si>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</si>
  <si>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</si>
  <si>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</si>
  <si>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</si>
  <si>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</si>
  <si>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</si>
  <si>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</si>
  <si>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</si>
  <si>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</si>
  <si>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</si>
  <si>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</si>
  <si>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</si>
  <si>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</si>
  <si>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</si>
  <si>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</si>
  <si>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</si>
  <si>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</si>
  <si>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</si>
  <si>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</si>
  <si>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</si>
  <si>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</si>
  <si>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</si>
  <si>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</si>
  <si>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</si>
  <si>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</si>
  <si>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</si>
  <si>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</si>
  <si>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</si>
  <si>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</si>
  <si>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</si>
  <si>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</si>
  <si>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</si>
  <si>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</si>
  <si>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</si>
  <si>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</si>
  <si>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</si>
  <si>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</si>
  <si>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</si>
  <si>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</si>
  <si>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</si>
  <si>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</si>
  <si>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</si>
  <si>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</si>
  <si>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</si>
  <si>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</si>
  <si>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</si>
  <si>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</si>
  <si>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</si>
  <si>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</si>
  <si>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</si>
  <si>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</si>
  <si>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</si>
  <si>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</si>
  <si>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</si>
  <si>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</si>
  <si>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</si>
  <si>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</si>
  <si>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</si>
  <si>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</si>
  <si>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</si>
  <si>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</si>
  <si>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</si>
  <si>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</si>
  <si>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</si>
  <si>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</si>
  <si>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</si>
  <si>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</si>
  <si>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</si>
  <si>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</si>
  <si>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</si>
  <si>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</si>
  <si>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</si>
  <si>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</si>
  <si>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</si>
  <si>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</si>
  <si>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</si>
  <si>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</si>
  <si>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</si>
  <si>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</si>
  <si>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</si>
  <si>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</si>
  <si>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</si>
  <si>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</si>
  <si>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</si>
  <si>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</si>
  <si>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</si>
  <si>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</si>
  <si>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</si>
  <si>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</si>
  <si>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</si>
  <si>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</si>
  <si>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</si>
  <si>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</si>
  <si>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</si>
  <si>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</si>
  <si>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</si>
  <si>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</si>
  <si>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</si>
  <si>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</si>
  <si>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</si>
  <si>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</si>
  <si>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</si>
  <si>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</si>
  <si>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</si>
  <si>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</si>
  <si>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</si>
  <si>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</si>
  <si>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</si>
  <si>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</si>
  <si>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</si>
  <si>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</si>
  <si>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</si>
  <si>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</si>
  <si>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</si>
  <si>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</si>
  <si>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</si>
  <si>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</si>
  <si>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</si>
  <si>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</si>
  <si>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</si>
  <si>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</si>
  <si>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</si>
  <si>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</si>
  <si>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</si>
  <si>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</si>
  <si>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</si>
  <si>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</si>
  <si>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</si>
  <si>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</si>
  <si>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</si>
  <si>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</si>
  <si>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</si>
  <si>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</si>
  <si>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</si>
  <si>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</si>
  <si>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</si>
  <si>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</si>
  <si>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</si>
  <si>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</si>
  <si>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</si>
  <si>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</si>
  <si>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</si>
  <si>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</si>
  <si>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</si>
  <si>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</si>
  <si>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</si>
  <si>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</si>
  <si>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</si>
  <si>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</si>
  <si>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</si>
  <si>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</si>
  <si>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</si>
  <si>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</si>
  <si>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</si>
  <si>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</si>
  <si>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</si>
  <si>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</si>
  <si>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</si>
  <si>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</si>
  <si>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</si>
  <si>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</si>
  <si>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</si>
  <si>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</si>
  <si>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</si>
  <si>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</si>
  <si>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</si>
  <si>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</si>
  <si>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</si>
  <si>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</si>
  <si>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</si>
  <si>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</si>
  <si>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</si>
  <si>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</si>
  <si>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</si>
  <si>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</si>
  <si>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</si>
  <si>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</si>
  <si>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</si>
  <si>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</si>
  <si>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</si>
  <si>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</si>
  <si>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</si>
  <si>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</si>
  <si>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</si>
  <si>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</si>
  <si>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</si>
  <si>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</si>
  <si>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</si>
  <si>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</si>
  <si>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</si>
  <si>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</si>
  <si>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</si>
  <si>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</si>
  <si>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</si>
  <si>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</si>
  <si>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</si>
  <si>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</si>
  <si>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</si>
  <si>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</si>
  <si>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</si>
  <si>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</si>
  <si>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</si>
  <si>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</si>
  <si>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</si>
  <si>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</si>
  <si>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</si>
  <si>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</si>
  <si>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</si>
  <si>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</si>
  <si>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</si>
  <si>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</si>
  <si>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</si>
  <si>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</si>
  <si>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</si>
  <si>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</si>
  <si>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</si>
  <si>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</si>
  <si>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</si>
  <si>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</si>
  <si>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</si>
  <si>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</si>
  <si>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</si>
  <si>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</si>
  <si>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</si>
  <si>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</si>
  <si>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</si>
  <si>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</si>
  <si>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</si>
  <si>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</si>
  <si>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</si>
  <si>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</si>
  <si>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</si>
  <si>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</si>
  <si>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</si>
  <si>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</si>
  <si>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</si>
  <si>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</si>
  <si>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</si>
  <si>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</si>
  <si>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</si>
  <si>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</si>
  <si>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</si>
  <si>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</si>
  <si>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</si>
  <si>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</si>
  <si>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</si>
  <si>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</si>
  <si>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</si>
  <si>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</si>
  <si>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</si>
  <si>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</si>
  <si>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</si>
  <si>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</si>
  <si>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</si>
  <si>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</si>
  <si>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</si>
  <si>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</si>
  <si>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</si>
  <si>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</si>
  <si>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</si>
  <si>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</si>
  <si>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</si>
  <si>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</si>
  <si>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</si>
  <si>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</si>
  <si>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</si>
  <si>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</si>
  <si>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</si>
  <si>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</si>
  <si>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</si>
  <si>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</si>
  <si>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</si>
  <si>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</si>
  <si>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</si>
  <si>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</si>
  <si>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</si>
  <si>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</si>
  <si>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</si>
  <si>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</si>
  <si>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</si>
  <si>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</si>
  <si>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</si>
  <si>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</si>
  <si>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</si>
  <si>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</si>
  <si>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</si>
  <si>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</si>
  <si>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</si>
  <si>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</si>
  <si>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</si>
  <si>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</si>
  <si>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</si>
  <si>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</si>
  <si>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</si>
  <si>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</si>
  <si>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</si>
  <si>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</si>
  <si>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</si>
  <si>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</si>
  <si>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</si>
  <si>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</si>
  <si>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</si>
  <si>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</si>
  <si>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</si>
  <si>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</si>
  <si>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</si>
  <si>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</si>
  <si>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</si>
  <si>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</si>
  <si>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</si>
  <si>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</si>
  <si>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</si>
  <si>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</si>
  <si>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</si>
  <si>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</si>
  <si>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</si>
  <si>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</si>
  <si>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</si>
  <si>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</si>
  <si>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</si>
  <si>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</si>
  <si>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</si>
  <si>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</si>
  <si>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</si>
  <si>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</si>
  <si>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</si>
  <si>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</si>
  <si>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</si>
  <si>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</si>
  <si>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</si>
  <si>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</si>
  <si>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</si>
  <si>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</si>
  <si>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</si>
  <si>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</si>
  <si>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</si>
  <si>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</si>
  <si>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</si>
  <si>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</si>
  <si>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</si>
  <si>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</si>
  <si>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</si>
  <si>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</si>
  <si>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</si>
  <si>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</si>
  <si>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</si>
  <si>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</si>
  <si>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</si>
  <si>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</si>
  <si>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</si>
  <si>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</si>
  <si>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</si>
  <si>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</si>
  <si>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</si>
  <si>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</si>
  <si>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</si>
  <si>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</si>
  <si>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</si>
  <si>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</si>
  <si>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</si>
  <si>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</si>
  <si>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</si>
  <si>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</si>
  <si>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</si>
  <si>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</si>
  <si>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</si>
  <si>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</si>
  <si>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</si>
  <si>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</si>
  <si>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</si>
  <si>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</si>
  <si>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</si>
  <si>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</si>
  <si>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</si>
  <si>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</si>
  <si>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</si>
  <si>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</si>
  <si>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</si>
  <si>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</si>
  <si>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</si>
  <si>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</si>
  <si>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</si>
  <si>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</si>
  <si>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</si>
  <si>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</si>
  <si>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</si>
  <si>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</si>
  <si>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</si>
  <si>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</si>
  <si>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</si>
  <si>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</si>
  <si>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</si>
  <si>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</si>
  <si>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</si>
  <si>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</si>
  <si>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</si>
  <si>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</si>
  <si>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</si>
  <si>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</si>
  <si>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</si>
  <si>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</si>
  <si>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</si>
  <si>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</si>
  <si>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</si>
  <si>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</si>
  <si>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</si>
  <si>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</si>
  <si>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</si>
  <si>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</si>
  <si>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</si>
  <si>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</si>
  <si>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</si>
  <si>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</si>
  <si>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</si>
  <si>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</si>
  <si>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</si>
  <si>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</si>
  <si>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</si>
  <si>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</si>
  <si>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</si>
  <si>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</si>
  <si>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</si>
  <si>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</si>
  <si>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</si>
  <si>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</si>
  <si>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</si>
  <si>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</si>
  <si>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</si>
  <si>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</si>
  <si>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</si>
  <si>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</si>
  <si>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</si>
  <si>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</si>
  <si>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</si>
  <si>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</si>
  <si>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</si>
  <si>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</si>
  <si>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</si>
  <si>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</si>
  <si>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</si>
  <si>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</si>
  <si>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</si>
  <si>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</si>
  <si>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</si>
  <si>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</si>
  <si>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</si>
  <si>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</si>
  <si>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</si>
  <si>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</si>
  <si>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</si>
  <si>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</si>
  <si>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</si>
  <si>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</si>
  <si>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</si>
  <si>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</si>
  <si>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</si>
  <si>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</si>
  <si>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</si>
  <si>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</si>
  <si>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</si>
  <si>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</si>
  <si>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</si>
  <si>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</si>
  <si>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</si>
  <si>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</si>
  <si>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</si>
  <si>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</si>
  <si>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</si>
  <si>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</si>
  <si>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</si>
  <si>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</si>
  <si>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</si>
  <si>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</si>
  <si>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</si>
  <si>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</si>
  <si>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</si>
  <si>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</si>
  <si>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</si>
  <si>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</si>
  <si>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</si>
  <si>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</si>
  <si>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</si>
  <si>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</si>
  <si>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</si>
  <si>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</si>
  <si>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</si>
  <si>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</si>
  <si>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</si>
  <si>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</si>
  <si>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</si>
  <si>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</si>
  <si>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</si>
  <si>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</si>
  <si>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</si>
  <si>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</si>
  <si>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</si>
  <si>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</si>
  <si>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</si>
  <si>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</si>
  <si>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</si>
  <si>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</si>
  <si>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</si>
  <si>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</si>
  <si>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</si>
  <si>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</si>
  <si>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</si>
  <si>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</si>
  <si>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</si>
  <si>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</si>
  <si>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</si>
  <si>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</si>
  <si>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</si>
  <si>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</si>
  <si>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</si>
  <si>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</si>
  <si>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</si>
  <si>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</si>
  <si>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</si>
  <si>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</si>
  <si>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</si>
  <si>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</si>
  <si>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</si>
  <si>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</si>
  <si>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</si>
  <si>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</si>
  <si>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</si>
  <si>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</si>
  <si>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</si>
  <si>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</si>
  <si>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</si>
  <si>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</si>
  <si>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</si>
  <si>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</si>
  <si>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</si>
  <si>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</si>
  <si>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</si>
  <si>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</si>
  <si>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</si>
  <si>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</si>
  <si>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</si>
  <si>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</si>
  <si>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</si>
  <si>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</si>
  <si>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</si>
  <si>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</si>
  <si>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</si>
  <si>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</si>
  <si>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</si>
  <si>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</si>
  <si>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</si>
  <si>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</si>
  <si>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</si>
  <si>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</si>
  <si>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</si>
  <si>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</si>
  <si>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</si>
  <si>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</si>
  <si>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</si>
  <si>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</si>
  <si>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</si>
  <si>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</si>
  <si>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</si>
  <si>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</si>
  <si>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</si>
  <si>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</si>
  <si>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</si>
  <si>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</si>
  <si>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</si>
  <si>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</si>
  <si>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</si>
  <si>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</si>
  <si>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</si>
  <si>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</si>
  <si>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</si>
  <si>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</si>
  <si>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</si>
  <si>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</si>
  <si>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</si>
  <si>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</si>
  <si>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</si>
  <si>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</si>
  <si>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</si>
  <si>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</si>
  <si>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</si>
  <si>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</si>
  <si>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</si>
  <si>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</si>
  <si>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</si>
  <si>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</si>
  <si>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</si>
  <si>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</si>
  <si>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</si>
  <si>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</si>
  <si>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</si>
  <si>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</si>
  <si>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</si>
  <si>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</si>
  <si>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</si>
  <si>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</si>
  <si>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</si>
  <si>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</si>
  <si>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</si>
  <si>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</si>
  <si>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</si>
  <si>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</si>
  <si>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</si>
  <si>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</si>
  <si>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</si>
  <si>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</si>
  <si>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</si>
  <si>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</si>
  <si>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</si>
  <si>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</si>
  <si>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</si>
  <si>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</si>
  <si>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</si>
  <si>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</si>
  <si>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</si>
  <si>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</si>
  <si>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</si>
  <si>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</si>
  <si>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</si>
  <si>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</si>
  <si>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</si>
  <si>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</si>
  <si>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</si>
  <si>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</si>
  <si>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</si>
  <si>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</si>
  <si>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</si>
  <si>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</si>
  <si>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</si>
  <si>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</si>
  <si>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</si>
  <si>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</si>
  <si>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</si>
  <si>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</si>
  <si>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</si>
  <si>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</si>
  <si>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</si>
  <si>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</si>
  <si>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</si>
  <si>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</si>
  <si>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</si>
  <si>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</si>
  <si>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</si>
  <si>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</si>
  <si>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</si>
  <si>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</si>
  <si>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</si>
  <si>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</si>
  <si>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</si>
  <si>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</si>
  <si>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</si>
  <si>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</si>
  <si>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</si>
  <si>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</si>
  <si>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</si>
  <si>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</si>
  <si>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</si>
  <si>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</si>
  <si>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</si>
  <si>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</si>
  <si>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</si>
  <si>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</si>
  <si>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</si>
  <si>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</si>
  <si>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</si>
  <si>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</si>
  <si>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</si>
  <si>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</si>
  <si>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</si>
  <si>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</si>
  <si>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</si>
  <si>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</si>
  <si>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</si>
  <si>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</si>
  <si>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</si>
  <si>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</si>
  <si>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</si>
  <si>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</si>
  <si>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</si>
  <si>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</si>
  <si>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</si>
  <si>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</si>
  <si>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</si>
  <si>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</si>
  <si>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</si>
  <si>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</si>
  <si>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</si>
  <si>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</si>
  <si>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</si>
  <si>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</si>
  <si>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</si>
  <si>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</si>
  <si>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</si>
  <si>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</si>
  <si>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</si>
  <si>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</si>
  <si>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</si>
  <si>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</si>
  <si>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</si>
  <si>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</si>
  <si>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</si>
  <si>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</si>
  <si>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</si>
  <si>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</si>
  <si>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</si>
  <si>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</si>
  <si>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</si>
  <si>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</si>
  <si>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</si>
  <si>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</si>
  <si>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</si>
  <si>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</si>
  <si>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</si>
  <si>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</si>
  <si>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</si>
  <si>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</si>
  <si>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</si>
  <si>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</si>
  <si>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</si>
  <si>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</si>
  <si>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</si>
  <si>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</si>
  <si>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</si>
  <si>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</si>
  <si>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</si>
  <si>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</si>
  <si>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</si>
  <si>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</si>
  <si>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</si>
  <si>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</si>
  <si>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</si>
  <si>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</si>
  <si>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</si>
  <si>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</si>
  <si>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</si>
  <si>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</si>
  <si>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</si>
  <si>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</si>
  <si>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</si>
  <si>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</si>
  <si>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</si>
  <si>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</si>
  <si>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</si>
  <si>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</si>
  <si>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</si>
  <si>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</si>
  <si>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</si>
  <si>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</si>
  <si>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</si>
  <si>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</si>
  <si>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</si>
  <si>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</si>
  <si>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</si>
  <si>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</si>
  <si>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</si>
  <si>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</si>
  <si>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</si>
  <si>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</si>
  <si>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</si>
  <si>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</si>
  <si>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</si>
  <si>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</si>
  <si>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</si>
  <si>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</si>
  <si>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</si>
  <si>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</si>
  <si>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</si>
  <si>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</si>
  <si>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</si>
  <si>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</si>
  <si>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</si>
  <si>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</si>
  <si>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</si>
  <si>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</si>
  <si>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</si>
  <si>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</si>
  <si>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</si>
  <si>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</si>
  <si>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</si>
  <si>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</si>
  <si>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</si>
  <si>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</si>
  <si>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</si>
  <si>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</si>
  <si>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</si>
  <si>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</si>
  <si>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</si>
  <si>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</si>
  <si>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</si>
  <si>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</si>
  <si>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</si>
  <si>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</si>
  <si>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</si>
  <si>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</si>
  <si>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</si>
  <si>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</si>
  <si>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</si>
  <si>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</si>
  <si>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</si>
  <si>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</si>
  <si>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</si>
  <si>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</si>
  <si>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</si>
  <si>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</si>
  <si>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</si>
  <si>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</si>
  <si>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</si>
  <si>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</si>
  <si>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</si>
  <si>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</si>
  <si>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</si>
  <si>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</si>
  <si>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</si>
  <si>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</si>
  <si>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</si>
  <si>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</si>
  <si>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</si>
  <si>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</si>
  <si>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</si>
  <si>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</si>
  <si>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</si>
  <si>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</si>
  <si>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</si>
  <si>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</si>
  <si>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</si>
  <si>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</si>
  <si>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</si>
  <si>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</si>
  <si>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</si>
  <si>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</si>
  <si>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</si>
  <si>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</si>
  <si>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</si>
  <si>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</si>
  <si>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</si>
  <si>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</si>
  <si>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</si>
  <si>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</si>
  <si>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</si>
  <si>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</si>
  <si>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</si>
  <si>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</si>
  <si>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</si>
  <si>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</si>
  <si>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</si>
  <si>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</si>
  <si>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</si>
  <si>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</si>
  <si>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</si>
  <si>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</si>
  <si>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</si>
  <si>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</si>
  <si>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</si>
  <si>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</si>
  <si>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</si>
  <si>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</si>
  <si>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</si>
  <si>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</si>
  <si>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</si>
  <si>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</si>
  <si>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</si>
  <si>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</si>
  <si>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</si>
  <si>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</si>
  <si>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</si>
  <si>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</si>
  <si>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</si>
  <si>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</si>
  <si>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</si>
  <si>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</si>
  <si>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</si>
  <si>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</si>
  <si>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</si>
  <si>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</si>
  <si>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</si>
  <si>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</si>
  <si>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</si>
  <si>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</si>
  <si>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</si>
  <si>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</si>
  <si>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</si>
  <si>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</si>
  <si>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</si>
  <si>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</si>
  <si>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</si>
  <si>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</si>
  <si>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</si>
  <si>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</si>
  <si>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</si>
  <si>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</si>
  <si>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</si>
  <si>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</si>
  <si>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</si>
  <si>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</si>
  <si>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</si>
  <si>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</si>
  <si>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</si>
  <si>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</si>
  <si>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</si>
  <si>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</si>
  <si>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</si>
  <si>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</si>
  <si>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</si>
  <si>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</si>
  <si>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</si>
  <si>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</si>
  <si>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</si>
  <si>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</si>
  <si>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</si>
  <si>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</si>
  <si>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</si>
  <si>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</si>
  <si>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</si>
  <si>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</si>
  <si>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</si>
  <si>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</si>
  <si>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</si>
  <si>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</si>
  <si>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</si>
  <si>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</si>
  <si>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</si>
  <si>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</si>
  <si>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</si>
  <si>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</si>
  <si>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</si>
  <si>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</si>
  <si>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</si>
  <si>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</si>
  <si>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</si>
  <si>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</si>
  <si>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</si>
  <si>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</si>
  <si>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</si>
  <si>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</si>
  <si>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</si>
  <si>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</si>
  <si>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</si>
  <si>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</si>
  <si>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</si>
  <si>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</si>
  <si>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</si>
  <si>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</si>
  <si>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</si>
  <si>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</si>
  <si>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</si>
  <si>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</si>
  <si>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</si>
  <si>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</si>
  <si>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</si>
  <si>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</si>
  <si>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</si>
  <si>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</si>
  <si>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</si>
  <si>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</si>
  <si>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</si>
  <si>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</si>
  <si>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</si>
  <si>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</si>
  <si>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</si>
  <si>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</si>
  <si>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</si>
  <si>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</si>
  <si>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</si>
  <si>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</si>
  <si>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</si>
  <si>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</si>
  <si>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</si>
  <si>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</si>
  <si>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</si>
  <si>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</si>
  <si>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</si>
  <si>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</si>
  <si>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</si>
  <si>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</si>
  <si>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</si>
  <si>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</si>
  <si>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</si>
  <si>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</si>
  <si>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</si>
  <si>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</si>
  <si>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</si>
  <si>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</si>
  <si>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</si>
  <si>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</si>
  <si>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</si>
  <si>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</si>
  <si>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</si>
  <si>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</si>
  <si>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</si>
  <si>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</si>
  <si>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</si>
  <si>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</si>
  <si>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</si>
  <si>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</si>
  <si>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</si>
  <si>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</si>
  <si>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</si>
  <si>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</si>
  <si>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</si>
  <si>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</si>
  <si>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</si>
  <si>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</si>
  <si>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</si>
  <si>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</si>
  <si>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</si>
  <si>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</si>
  <si>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</si>
  <si>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</si>
  <si>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</si>
  <si>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</si>
  <si>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</si>
  <si>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</si>
  <si>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</si>
  <si>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</si>
  <si>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</si>
  <si>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</si>
  <si>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</si>
  <si>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</si>
  <si>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</si>
  <si>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</si>
  <si>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</si>
  <si>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</si>
  <si>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</si>
  <si>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</si>
  <si>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</si>
  <si>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</si>
  <si>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</si>
  <si>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</si>
  <si>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</si>
  <si>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</si>
  <si>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</si>
  <si>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</si>
  <si>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</si>
  <si>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</si>
  <si>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</si>
  <si>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</si>
  <si>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</si>
  <si>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</si>
  <si>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</si>
  <si>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</si>
  <si>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</si>
  <si>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</si>
  <si>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</si>
  <si>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</si>
  <si>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</si>
  <si>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</si>
  <si>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</si>
  <si>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</si>
  <si>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</si>
  <si>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</si>
  <si>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</si>
  <si>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</si>
  <si>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</si>
  <si>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</si>
  <si>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</si>
  <si>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</si>
  <si>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</si>
  <si>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</si>
  <si>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</si>
  <si>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</si>
  <si>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</si>
  <si>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</si>
  <si>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</si>
  <si>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</si>
  <si>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</si>
  <si>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</si>
  <si>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</si>
  <si>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</si>
  <si>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</si>
  <si>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</si>
  <si>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</si>
  <si>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</si>
  <si>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</si>
  <si>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</si>
  <si>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</si>
  <si>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</si>
  <si>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</si>
  <si>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</si>
  <si>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</si>
  <si>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</si>
  <si>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</si>
  <si>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</si>
  <si>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</si>
  <si>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</si>
  <si>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</si>
  <si>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</si>
  <si>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</si>
  <si>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</si>
  <si>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</si>
  <si>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</si>
  <si>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</si>
  <si>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</si>
  <si>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</si>
  <si>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</si>
  <si>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</si>
  <si>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</si>
  <si>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</si>
  <si>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</si>
  <si>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</si>
  <si>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</si>
  <si>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</si>
  <si>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</si>
  <si>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</si>
  <si>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</si>
  <si>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</si>
  <si>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</si>
  <si>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</si>
  <si>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</si>
  <si>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</si>
  <si>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</si>
  <si>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</si>
  <si>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</si>
  <si>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</si>
  <si>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</si>
  <si>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</si>
  <si>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</si>
  <si>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</si>
  <si>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</si>
  <si>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</si>
  <si>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</si>
  <si>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</si>
  <si>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</si>
  <si>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</si>
  <si>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</si>
  <si>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</si>
  <si>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</si>
  <si>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</si>
  <si>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</si>
  <si>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</si>
  <si>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</si>
  <si>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</si>
  <si>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</si>
  <si>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</si>
  <si>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</si>
  <si>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</si>
  <si>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</si>
  <si>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</si>
  <si>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</si>
  <si>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</si>
  <si>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</si>
  <si>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</si>
  <si>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</si>
  <si>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</si>
  <si>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</si>
  <si>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</si>
  <si>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</si>
  <si>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</si>
  <si>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</si>
  <si>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</si>
  <si>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</si>
  <si>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</si>
  <si>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</si>
  <si>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category &amp; sub-category</t>
  </si>
  <si>
    <t>% funded</t>
  </si>
  <si>
    <t>Average Donation</t>
  </si>
  <si>
    <t>Sub-category</t>
  </si>
  <si>
    <t>Parent-category</t>
  </si>
  <si>
    <t>Date Created Conversion</t>
  </si>
  <si>
    <t>Date Ended Conversion</t>
  </si>
  <si>
    <t>Count of outcome</t>
  </si>
  <si>
    <t>Column Labels</t>
  </si>
  <si>
    <t>Grand Total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</si>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</sst>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D-4983-82BB-C6B0DEE8AD2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D-4983-82BB-C6B0DEE8AD2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0D-4983-82BB-C6B0DEE8AD2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0D-4983-82BB-C6B0DEE8A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74148064"/>
        <c:axId val="1074149048"/>
      </c:barChart>
      <c:catAx>
        <c:axId val="10741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9048"/>
        <c:crosses val="autoZero"/>
        <c:auto val="1"/>
        <c:lblAlgn val="ctr"/>
        <c:lblOffset val="100"/>
        <c:noMultiLvlLbl val="0"/>
      </c:catAx>
      <c:valAx>
        <c:axId val="107414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14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4</xdr:row>
      <xdr:rowOff>100965</xdr:rowOff>
    </xdr:from>
    <xdr:to>
      <xdr:col>13</xdr:col>
      <xdr:colOff>617220</xdr:colOff>
      <xdr:row>18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CFD79A-A816-8544-7ABD-9B9D35D8E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wn Scotton" refreshedDate="44914.612258564812" createdVersion="8" refreshedVersion="8" minRefreshableVersion="3" recordCount="1000" xr:uid="{27E83A5B-6169-4D0A-82A4-DA92145C96A2}">
  <cacheSource type="worksheet">
    <worksheetSource ref="B1:T1001" sheet="Crowdfunding"/>
  </cacheSource>
  <cacheFields count="19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%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0">
      <sharedItems containsSemiMixedTypes="0" containsString="0" containsNumber="1" minValue="0" maxValue="113.1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8T06:00:00" maxDate="2020-02-09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4T06:00:00"/>
    <b v="0"/>
    <b v="0"/>
    <s v="food/food trucks"/>
    <x v="0"/>
    <s v="food trucks"/>
  </r>
  <r>
    <s v="Odom Inc"/>
    <s v="Managed bottom-line architecture"/>
    <n v="1400"/>
    <n v="14560"/>
    <n v="1040"/>
    <x v="1"/>
    <n v="92.15"/>
    <n v="158"/>
    <x v="1"/>
    <s v="USD"/>
    <n v="1408424400"/>
    <n v="1408597200"/>
    <d v="2014-08-19T05:00:00"/>
    <d v="2014-08-20T05:00: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00.02"/>
    <n v="1425"/>
    <x v="2"/>
    <s v="AUD"/>
    <n v="1384668000"/>
    <n v="1384840800"/>
    <d v="2013-11-17T06:00:00"/>
    <d v="2013-11-18T06:00: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103.21"/>
    <n v="24"/>
    <x v="1"/>
    <s v="USD"/>
    <n v="1565499600"/>
    <n v="1568955600"/>
    <d v="2019-08-11T05:00:00"/>
    <d v="2019-09-19T05:00:00"/>
    <b v="0"/>
    <b v="0"/>
    <s v="music/rock"/>
    <x v="1"/>
    <s v="rock"/>
  </r>
  <r>
    <s v="Larson-Little"/>
    <s v="Proactive foreground core"/>
    <n v="7600"/>
    <n v="5265"/>
    <n v="69.276315789473685"/>
    <x v="0"/>
    <n v="99.34"/>
    <n v="53"/>
    <x v="1"/>
    <s v="USD"/>
    <n v="1547964000"/>
    <n v="1548309600"/>
    <d v="2019-01-20T06:00:00"/>
    <d v="2019-01-23T06:00:00"/>
    <b v="0"/>
    <b v="0"/>
    <s v="theater/plays"/>
    <x v="3"/>
    <s v="plays"/>
  </r>
  <r>
    <s v="Harris Group"/>
    <s v="Open-source optimizing database"/>
    <n v="7600"/>
    <n v="13195"/>
    <n v="173.61842105263159"/>
    <x v="1"/>
    <n v="75.83"/>
    <n v="174"/>
    <x v="3"/>
    <s v="DKK"/>
    <n v="1346130000"/>
    <n v="1347080400"/>
    <d v="2012-08-28T05:00:00"/>
    <d v="2012-09-07T05:00: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60.56"/>
    <n v="18"/>
    <x v="4"/>
    <s v="GBP"/>
    <n v="1505278800"/>
    <n v="1505365200"/>
    <d v="2017-09-13T05:00:00"/>
    <d v="2017-09-13T05:00: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64.94"/>
    <n v="227"/>
    <x v="3"/>
    <s v="DKK"/>
    <n v="1439442000"/>
    <n v="1439614800"/>
    <d v="2015-08-13T05:00:00"/>
    <d v="2015-08-14T05:00: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31"/>
    <n v="708"/>
    <x v="3"/>
    <s v="DKK"/>
    <n v="1281330000"/>
    <n v="1281502800"/>
    <d v="2010-08-09T05:00:00"/>
    <d v="2010-08-10T05:00: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72.91"/>
    <n v="44"/>
    <x v="1"/>
    <s v="USD"/>
    <n v="1379566800"/>
    <n v="1383804000"/>
    <d v="2013-09-19T05:00:00"/>
    <d v="2013-11-06T06:00: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62.9"/>
    <n v="220"/>
    <x v="1"/>
    <s v="USD"/>
    <n v="1281762000"/>
    <n v="1285909200"/>
    <d v="2010-08-14T05:00:00"/>
    <d v="2010-09-30T05:00: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112.22"/>
    <n v="27"/>
    <x v="1"/>
    <s v="USD"/>
    <n v="1285045200"/>
    <n v="1285563600"/>
    <d v="2010-09-21T05:00:00"/>
    <d v="2010-09-26T05:00:00"/>
    <b v="0"/>
    <b v="1"/>
    <s v="theater/plays"/>
    <x v="3"/>
    <s v="plays"/>
  </r>
  <r>
    <s v="Kim Ltd"/>
    <s v="Assimilated hybrid intranet"/>
    <n v="6300"/>
    <n v="5629"/>
    <n v="89.349206349206341"/>
    <x v="0"/>
    <n v="102.35"/>
    <n v="55"/>
    <x v="1"/>
    <s v="USD"/>
    <n v="1571720400"/>
    <n v="1572411600"/>
    <d v="2019-10-22T05:00:00"/>
    <d v="2019-10-29T05:00: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105.05"/>
    <n v="98"/>
    <x v="1"/>
    <s v="USD"/>
    <n v="1465621200"/>
    <n v="1466658000"/>
    <d v="2016-06-11T05:00:00"/>
    <d v="2016-06-22T05:00: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94.15"/>
    <n v="200"/>
    <x v="1"/>
    <s v="USD"/>
    <n v="1331013600"/>
    <n v="1333342800"/>
    <d v="2012-03-06T06:00:00"/>
    <d v="2012-04-01T05:00: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84.99"/>
    <n v="452"/>
    <x v="1"/>
    <s v="USD"/>
    <n v="1575957600"/>
    <n v="1576303200"/>
    <d v="2019-12-10T06:00:00"/>
    <d v="2019-12-13T06:00: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10.41"/>
    <n v="100"/>
    <x v="1"/>
    <s v="USD"/>
    <n v="1390370400"/>
    <n v="1392271200"/>
    <d v="2014-01-22T06:00:00"/>
    <d v="2014-02-12T06:00: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07.96"/>
    <n v="1249"/>
    <x v="1"/>
    <s v="USD"/>
    <n v="1294812000"/>
    <n v="1294898400"/>
    <d v="2011-01-12T06:00:00"/>
    <d v="2011-01-12T06:00: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45.1"/>
    <n v="135"/>
    <x v="1"/>
    <s v="USD"/>
    <n v="1536382800"/>
    <n v="1537074000"/>
    <d v="2018-09-08T05:00:00"/>
    <d v="2018-09-15T05:00:00"/>
    <b v="0"/>
    <b v="0"/>
    <s v="theater/plays"/>
    <x v="3"/>
    <s v="plays"/>
  </r>
  <r>
    <s v="Perez-Hess"/>
    <s v="Down-sized cohesive archive"/>
    <n v="62500"/>
    <n v="30331"/>
    <n v="48.529600000000002"/>
    <x v="0"/>
    <n v="45"/>
    <n v="674"/>
    <x v="1"/>
    <s v="USD"/>
    <n v="1551679200"/>
    <n v="1553490000"/>
    <d v="2019-03-04T06:00:00"/>
    <d v="2019-03-24T05:00: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05.97"/>
    <n v="1396"/>
    <x v="1"/>
    <s v="USD"/>
    <n v="1406523600"/>
    <n v="1406523600"/>
    <d v="2014-07-28T05:00:00"/>
    <d v="2014-07-27T05:00: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69.06"/>
    <n v="558"/>
    <x v="1"/>
    <s v="USD"/>
    <n v="1313384400"/>
    <n v="1316322000"/>
    <d v="2011-08-15T05:00:00"/>
    <d v="2011-09-17T05:00:00"/>
    <b v="0"/>
    <b v="0"/>
    <s v="theater/plays"/>
    <x v="3"/>
    <s v="plays"/>
  </r>
  <r>
    <s v="Collier Inc"/>
    <s v="Enhanced dynamic definition"/>
    <n v="59100"/>
    <n v="75690"/>
    <n v="128.07106598984771"/>
    <x v="1"/>
    <n v="85.04"/>
    <n v="890"/>
    <x v="1"/>
    <s v="USD"/>
    <n v="1522731600"/>
    <n v="1524027600"/>
    <d v="2018-04-03T05:00:00"/>
    <d v="2018-04-17T05:00:00"/>
    <b v="0"/>
    <b v="0"/>
    <s v="theater/plays"/>
    <x v="3"/>
    <s v="plays"/>
  </r>
  <r>
    <s v="Gray-Jenkins"/>
    <s v="Devolved next generation adapter"/>
    <n v="4500"/>
    <n v="14942"/>
    <n v="332.04444444444448"/>
    <x v="1"/>
    <n v="105.23"/>
    <n v="142"/>
    <x v="4"/>
    <s v="GBP"/>
    <n v="1550124000"/>
    <n v="1554699600"/>
    <d v="2019-02-14T06:00:00"/>
    <d v="2019-04-07T05:00: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39"/>
    <n v="2673"/>
    <x v="1"/>
    <s v="USD"/>
    <n v="1403326800"/>
    <n v="1403499600"/>
    <d v="2014-06-21T05:00:00"/>
    <d v="2014-06-22T05:00: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73.03"/>
    <n v="163"/>
    <x v="1"/>
    <s v="USD"/>
    <n v="1305694800"/>
    <n v="1307422800"/>
    <d v="2011-05-18T05:00:00"/>
    <d v="2011-06-06T05:00: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35.01"/>
    <n v="1480"/>
    <x v="1"/>
    <s v="USD"/>
    <n v="1533013200"/>
    <n v="1535346000"/>
    <d v="2018-07-31T05:00:00"/>
    <d v="2018-08-26T05:00:00"/>
    <b v="0"/>
    <b v="0"/>
    <s v="theater/plays"/>
    <x v="3"/>
    <s v="plays"/>
  </r>
  <r>
    <s v="Best, Carr and Williams"/>
    <s v="Diverse transitional migration"/>
    <n v="2000"/>
    <n v="1599"/>
    <n v="79.95"/>
    <x v="0"/>
    <n v="106.6"/>
    <n v="15"/>
    <x v="1"/>
    <s v="USD"/>
    <n v="1443848400"/>
    <n v="1444539600"/>
    <d v="2015-10-03T05:00:00"/>
    <d v="2015-10-10T05:00: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62"/>
    <n v="2220"/>
    <x v="1"/>
    <s v="USD"/>
    <n v="1265695200"/>
    <n v="1267682400"/>
    <d v="2010-02-09T06:00:00"/>
    <d v="2010-03-03T06:00: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94"/>
    <n v="1606"/>
    <x v="5"/>
    <s v="CHF"/>
    <n v="1532062800"/>
    <n v="1535518800"/>
    <d v="2018-07-20T05:00:00"/>
    <d v="2018-08-28T05:00: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12.05"/>
    <n v="129"/>
    <x v="1"/>
    <s v="USD"/>
    <n v="1558674000"/>
    <n v="1559106000"/>
    <d v="2019-05-24T05:00:00"/>
    <d v="2019-05-28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48.01"/>
    <n v="226"/>
    <x v="4"/>
    <s v="GBP"/>
    <n v="1451973600"/>
    <n v="1454392800"/>
    <d v="2016-01-05T06:00:00"/>
    <d v="2016-02-01T06:00: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38"/>
    <n v="2307"/>
    <x v="6"/>
    <s v="EUR"/>
    <n v="1515564000"/>
    <n v="1517896800"/>
    <d v="2018-01-10T06:00:00"/>
    <d v="2018-02-05T06:00: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35"/>
    <n v="5419"/>
    <x v="1"/>
    <s v="USD"/>
    <n v="1412485200"/>
    <n v="1415685600"/>
    <d v="2014-10-05T05:00:00"/>
    <d v="2014-11-10T06:00: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85"/>
    <n v="165"/>
    <x v="1"/>
    <s v="USD"/>
    <n v="1490245200"/>
    <n v="1490677200"/>
    <d v="2017-03-23T05:00:00"/>
    <d v="2017-03-27T05:00: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95.99"/>
    <n v="1965"/>
    <x v="3"/>
    <s v="DKK"/>
    <n v="1547877600"/>
    <n v="1551506400"/>
    <d v="2019-01-19T06:00:00"/>
    <d v="2019-03-01T06:00: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68.81"/>
    <n v="16"/>
    <x v="1"/>
    <s v="USD"/>
    <n v="1298700000"/>
    <n v="1300856400"/>
    <d v="2011-02-26T06:00:00"/>
    <d v="2011-03-22T05:00: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5.97"/>
    <n v="107"/>
    <x v="1"/>
    <s v="USD"/>
    <n v="1570338000"/>
    <n v="1573192800"/>
    <d v="2019-10-06T05:00:00"/>
    <d v="2019-11-07T06:00: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75.260000000000005"/>
    <n v="134"/>
    <x v="1"/>
    <s v="USD"/>
    <n v="1287378000"/>
    <n v="1287810000"/>
    <d v="2010-10-18T05:00:00"/>
    <d v="2010-10-22T05:00: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57.13"/>
    <n v="88"/>
    <x v="3"/>
    <s v="DKK"/>
    <n v="1361772000"/>
    <n v="1362978000"/>
    <d v="2013-02-25T06:00:00"/>
    <d v="2013-03-10T05:00: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75.14"/>
    <n v="198"/>
    <x v="1"/>
    <s v="USD"/>
    <n v="1275714000"/>
    <n v="1277355600"/>
    <d v="2010-06-05T05:00:00"/>
    <d v="2010-06-23T05:00: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07.42"/>
    <n v="111"/>
    <x v="6"/>
    <s v="EUR"/>
    <n v="1346734800"/>
    <n v="1348981200"/>
    <d v="2012-09-04T05:00:00"/>
    <d v="2012-09-29T05:00:00"/>
    <b v="0"/>
    <b v="1"/>
    <s v="music/rock"/>
    <x v="1"/>
    <s v="rock"/>
  </r>
  <r>
    <s v="Werner-Bryant"/>
    <s v="Virtual uniform frame"/>
    <n v="1800"/>
    <n v="7991"/>
    <n v="443.94444444444446"/>
    <x v="1"/>
    <n v="36"/>
    <n v="222"/>
    <x v="1"/>
    <s v="USD"/>
    <n v="1309755600"/>
    <n v="1310533200"/>
    <d v="2011-07-04T05:00:00"/>
    <d v="2011-07-12T05:00: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27"/>
    <n v="6212"/>
    <x v="1"/>
    <s v="USD"/>
    <n v="1406178000"/>
    <n v="1407560400"/>
    <d v="2014-07-24T05:00:00"/>
    <d v="2014-08-08T05:00: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107.56"/>
    <n v="98"/>
    <x v="3"/>
    <s v="DKK"/>
    <n v="1552798800"/>
    <n v="1552885200"/>
    <d v="2019-03-17T05:00:00"/>
    <d v="2019-03-17T05:00: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94.38"/>
    <n v="48"/>
    <x v="1"/>
    <s v="USD"/>
    <n v="1478062800"/>
    <n v="1479362400"/>
    <d v="2016-11-02T05:00:00"/>
    <d v="2016-11-16T06:00: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46.16"/>
    <n v="92"/>
    <x v="1"/>
    <s v="USD"/>
    <n v="1278565200"/>
    <n v="1280552400"/>
    <d v="2010-07-08T05:00:00"/>
    <d v="2010-07-30T05:00:00"/>
    <b v="0"/>
    <b v="0"/>
    <s v="music/rock"/>
    <x v="1"/>
    <s v="rock"/>
  </r>
  <r>
    <s v="Bennett and Sons"/>
    <s v="Function-based multi-state software"/>
    <n v="1500"/>
    <n v="7129"/>
    <n v="475.26666666666665"/>
    <x v="1"/>
    <n v="47.85"/>
    <n v="149"/>
    <x v="1"/>
    <s v="USD"/>
    <n v="1396069200"/>
    <n v="1398661200"/>
    <d v="2014-03-29T05:00:00"/>
    <d v="2014-04-27T05:00:00"/>
    <b v="0"/>
    <b v="0"/>
    <s v="theater/plays"/>
    <x v="3"/>
    <s v="plays"/>
  </r>
  <r>
    <s v="Lamb Inc"/>
    <s v="Optimized leadingedge concept"/>
    <n v="33300"/>
    <n v="128862"/>
    <n v="386.97297297297297"/>
    <x v="1"/>
    <n v="53.01"/>
    <n v="2431"/>
    <x v="1"/>
    <s v="USD"/>
    <n v="1435208400"/>
    <n v="1436245200"/>
    <d v="2015-06-25T05:00:00"/>
    <d v="2015-07-06T05:00:00"/>
    <b v="0"/>
    <b v="0"/>
    <s v="theater/plays"/>
    <x v="3"/>
    <s v="plays"/>
  </r>
  <r>
    <s v="Casey-Kelly"/>
    <s v="Sharable holistic interface"/>
    <n v="7200"/>
    <n v="13653"/>
    <n v="189.625"/>
    <x v="1"/>
    <n v="45.06"/>
    <n v="303"/>
    <x v="1"/>
    <s v="USD"/>
    <n v="1571547600"/>
    <n v="1575439200"/>
    <d v="2019-10-20T05:00:00"/>
    <d v="2019-12-03T06:00:00"/>
    <b v="0"/>
    <b v="0"/>
    <s v="music/rock"/>
    <x v="1"/>
    <s v="rock"/>
  </r>
  <r>
    <s v="Jones, Taylor and Moore"/>
    <s v="Down-sized system-worthy secured line"/>
    <n v="100"/>
    <n v="2"/>
    <n v="2"/>
    <x v="0"/>
    <n v="2"/>
    <n v="1"/>
    <x v="6"/>
    <s v="EUR"/>
    <n v="1375333200"/>
    <n v="1377752400"/>
    <d v="2013-08-01T05:00:00"/>
    <d v="2013-08-28T05:00: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99.01"/>
    <n v="1467"/>
    <x v="4"/>
    <s v="GBP"/>
    <n v="1332824400"/>
    <n v="1334206800"/>
    <d v="2012-03-27T05:00:00"/>
    <d v="2012-04-11T05:00: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32.79"/>
    <n v="75"/>
    <x v="1"/>
    <s v="USD"/>
    <n v="1284526800"/>
    <n v="1284872400"/>
    <d v="2010-09-15T05:00:00"/>
    <d v="2010-09-18T05:00:00"/>
    <b v="0"/>
    <b v="0"/>
    <s v="theater/plays"/>
    <x v="3"/>
    <s v="plays"/>
  </r>
  <r>
    <s v="Smith-Jones"/>
    <s v="Reverse-engineered static concept"/>
    <n v="8800"/>
    <n v="12356"/>
    <n v="140.40909090909091"/>
    <x v="1"/>
    <n v="59.12"/>
    <n v="209"/>
    <x v="1"/>
    <s v="USD"/>
    <n v="1400562000"/>
    <n v="1403931600"/>
    <d v="2014-05-20T05:00:00"/>
    <d v="2014-06-27T05:00: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44.93"/>
    <n v="120"/>
    <x v="1"/>
    <s v="USD"/>
    <n v="1520748000"/>
    <n v="1521262800"/>
    <d v="2018-03-11T06:00:00"/>
    <d v="2018-03-16T05:00: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89.66"/>
    <n v="131"/>
    <x v="1"/>
    <s v="USD"/>
    <n v="1532926800"/>
    <n v="1533358800"/>
    <d v="2018-07-30T05:00:00"/>
    <d v="2018-08-03T05:00: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70.08"/>
    <n v="164"/>
    <x v="1"/>
    <s v="USD"/>
    <n v="1420869600"/>
    <n v="1421474400"/>
    <d v="2015-01-10T06:00:00"/>
    <d v="2015-01-16T06:00: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31.06"/>
    <n v="201"/>
    <x v="1"/>
    <s v="USD"/>
    <n v="1504242000"/>
    <n v="1505278800"/>
    <d v="2017-09-01T05:00:00"/>
    <d v="2017-09-12T05:00: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9.06"/>
    <n v="211"/>
    <x v="1"/>
    <s v="USD"/>
    <n v="1442811600"/>
    <n v="1443934800"/>
    <d v="2015-09-21T05:00:00"/>
    <d v="2015-10-03T05:00: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30.09"/>
    <n v="128"/>
    <x v="1"/>
    <s v="USD"/>
    <n v="1497243600"/>
    <n v="1498539600"/>
    <d v="2017-06-12T05:00:00"/>
    <d v="2017-06-26T05:00:00"/>
    <b v="0"/>
    <b v="1"/>
    <s v="theater/plays"/>
    <x v="3"/>
    <s v="plays"/>
  </r>
  <r>
    <s v="Crawford-Peters"/>
    <s v="User-centric regional database"/>
    <n v="94200"/>
    <n v="135997"/>
    <n v="144.37048832271762"/>
    <x v="1"/>
    <n v="85"/>
    <n v="1600"/>
    <x v="0"/>
    <s v="CAD"/>
    <n v="1342501200"/>
    <n v="1342760400"/>
    <d v="2012-07-17T05:00:00"/>
    <d v="2012-07-19T05:00: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82"/>
    <n v="2253"/>
    <x v="0"/>
    <s v="CAD"/>
    <n v="1298268000"/>
    <n v="1301720400"/>
    <d v="2011-02-21T06:00:00"/>
    <d v="2011-04-01T05:00:00"/>
    <b v="0"/>
    <b v="0"/>
    <s v="theater/plays"/>
    <x v="3"/>
    <s v="plays"/>
  </r>
  <r>
    <s v="Sparks-West"/>
    <s v="Organized incremental standardization"/>
    <n v="2000"/>
    <n v="14452"/>
    <n v="722.6"/>
    <x v="1"/>
    <n v="58.04"/>
    <n v="249"/>
    <x v="1"/>
    <s v="USD"/>
    <n v="1433480400"/>
    <n v="1433566800"/>
    <d v="2015-06-05T05:00:00"/>
    <d v="2015-06-05T05:00: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111.4"/>
    <n v="5"/>
    <x v="1"/>
    <s v="USD"/>
    <n v="1493355600"/>
    <n v="1493874000"/>
    <d v="2017-04-28T05:00:00"/>
    <d v="2017-05-03T05:00: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71.95"/>
    <n v="38"/>
    <x v="1"/>
    <s v="USD"/>
    <n v="1530507600"/>
    <n v="1531803600"/>
    <d v="2018-07-02T05:00:00"/>
    <d v="2018-07-16T05:00:00"/>
    <b v="0"/>
    <b v="1"/>
    <s v="technology/web"/>
    <x v="2"/>
    <s v="web"/>
  </r>
  <r>
    <s v="Berry-Boyer"/>
    <s v="Mandatory incremental projection"/>
    <n v="6100"/>
    <n v="14405"/>
    <n v="236.14754098360655"/>
    <x v="1"/>
    <n v="61.04"/>
    <n v="236"/>
    <x v="1"/>
    <s v="USD"/>
    <n v="1296108000"/>
    <n v="1296712800"/>
    <d v="2011-01-27T06:00:00"/>
    <d v="2011-02-02T06:00:00"/>
    <b v="0"/>
    <b v="0"/>
    <s v="theater/plays"/>
    <x v="3"/>
    <s v="plays"/>
  </r>
  <r>
    <s v="Sanders-Allen"/>
    <s v="Grass-roots needs-based encryption"/>
    <n v="2900"/>
    <n v="1307"/>
    <n v="45.068965517241381"/>
    <x v="0"/>
    <n v="108.92"/>
    <n v="12"/>
    <x v="1"/>
    <s v="USD"/>
    <n v="1428469200"/>
    <n v="1428901200"/>
    <d v="2015-04-08T05:00:00"/>
    <d v="2015-04-12T05:00: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29"/>
    <n v="4065"/>
    <x v="4"/>
    <s v="GBP"/>
    <n v="1264399200"/>
    <n v="1264831200"/>
    <d v="2010-01-25T06:00:00"/>
    <d v="2010-01-29T06:00: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58.98"/>
    <n v="246"/>
    <x v="6"/>
    <s v="EUR"/>
    <n v="1501131600"/>
    <n v="1505192400"/>
    <d v="2017-07-27T05:00:00"/>
    <d v="2017-09-11T05:00: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11.82"/>
    <n v="17"/>
    <x v="1"/>
    <s v="USD"/>
    <n v="1292738400"/>
    <n v="1295676000"/>
    <d v="2010-12-19T06:00:00"/>
    <d v="2011-01-21T06:00:00"/>
    <b v="0"/>
    <b v="0"/>
    <s v="theater/plays"/>
    <x v="3"/>
    <s v="plays"/>
  </r>
  <r>
    <s v="Barker Inc"/>
    <s v="Re-engineered 24/7 task-force"/>
    <n v="128000"/>
    <n v="158389"/>
    <n v="123.74140625000001"/>
    <x v="1"/>
    <n v="64"/>
    <n v="2475"/>
    <x v="6"/>
    <s v="EUR"/>
    <n v="1288674000"/>
    <n v="1292911200"/>
    <d v="2010-11-02T05:00:00"/>
    <d v="2010-12-20T06:00: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85.32"/>
    <n v="76"/>
    <x v="1"/>
    <s v="USD"/>
    <n v="1575093600"/>
    <n v="1575439200"/>
    <d v="2019-11-30T06:00:00"/>
    <d v="2019-12-03T06:00: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74.48"/>
    <n v="54"/>
    <x v="1"/>
    <s v="USD"/>
    <n v="1435726800"/>
    <n v="1438837200"/>
    <d v="2015-07-01T05:00:00"/>
    <d v="2015-08-05T05:00: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105.15"/>
    <n v="88"/>
    <x v="1"/>
    <s v="USD"/>
    <n v="1480226400"/>
    <n v="1480485600"/>
    <d v="2016-11-27T06:00:00"/>
    <d v="2016-11-29T06:00:00"/>
    <b v="0"/>
    <b v="0"/>
    <s v="music/jazz"/>
    <x v="1"/>
    <s v="jazz"/>
  </r>
  <r>
    <s v="Davis-Michael"/>
    <s v="Progressive tertiary framework"/>
    <n v="3900"/>
    <n v="4776"/>
    <n v="122.46153846153847"/>
    <x v="1"/>
    <n v="56.19"/>
    <n v="85"/>
    <x v="4"/>
    <s v="GBP"/>
    <n v="1459054800"/>
    <n v="1459141200"/>
    <d v="2016-03-27T05:00:00"/>
    <d v="2016-03-27T05:00: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85.92"/>
    <n v="170"/>
    <x v="1"/>
    <s v="USD"/>
    <n v="1531630800"/>
    <n v="1532322000"/>
    <d v="2018-07-15T05:00:00"/>
    <d v="2018-07-22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57"/>
    <n v="1684"/>
    <x v="1"/>
    <s v="USD"/>
    <n v="1421992800"/>
    <n v="1426222800"/>
    <d v="2015-01-23T06:00:00"/>
    <d v="2015-03-12T05:00:00"/>
    <b v="1"/>
    <b v="1"/>
    <s v="theater/plays"/>
    <x v="3"/>
    <s v="plays"/>
  </r>
  <r>
    <s v="Acevedo-Huffman"/>
    <s v="Pre-emptive impactful model"/>
    <n v="9500"/>
    <n v="4460"/>
    <n v="46.94736842105263"/>
    <x v="0"/>
    <n v="79.64"/>
    <n v="56"/>
    <x v="1"/>
    <s v="USD"/>
    <n v="1285563600"/>
    <n v="1286773200"/>
    <d v="2010-09-27T05:00:00"/>
    <d v="2010-10-10T05:00: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41.02"/>
    <n v="330"/>
    <x v="1"/>
    <s v="USD"/>
    <n v="1523854800"/>
    <n v="1523941200"/>
    <d v="2018-04-16T05:00:00"/>
    <d v="2018-04-16T05:00: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48"/>
    <n v="838"/>
    <x v="1"/>
    <s v="USD"/>
    <n v="1529125200"/>
    <n v="1529557200"/>
    <d v="2018-06-16T05:00:00"/>
    <d v="2018-06-20T05:00: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55.21"/>
    <n v="127"/>
    <x v="1"/>
    <s v="USD"/>
    <n v="1503982800"/>
    <n v="1506574800"/>
    <d v="2017-08-29T05:00:00"/>
    <d v="2017-09-27T05:00: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92.11"/>
    <n v="411"/>
    <x v="1"/>
    <s v="USD"/>
    <n v="1511416800"/>
    <n v="1513576800"/>
    <d v="2017-11-23T06:00:00"/>
    <d v="2017-12-17T06:00:00"/>
    <b v="0"/>
    <b v="0"/>
    <s v="music/rock"/>
    <x v="1"/>
    <s v="rock"/>
  </r>
  <r>
    <s v="Porter-George"/>
    <s v="Reactive content-based framework"/>
    <n v="1000"/>
    <n v="14973"/>
    <n v="1497.3000000000002"/>
    <x v="1"/>
    <n v="83.18"/>
    <n v="180"/>
    <x v="4"/>
    <s v="GBP"/>
    <n v="1547704800"/>
    <n v="1548309600"/>
    <d v="2019-01-17T06:00:00"/>
    <d v="2019-01-23T06:00: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40"/>
    <n v="1000"/>
    <x v="1"/>
    <s v="USD"/>
    <n v="1469682000"/>
    <n v="1471582800"/>
    <d v="2016-07-28T05:00:00"/>
    <d v="2016-08-18T05:00: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111.13"/>
    <n v="374"/>
    <x v="1"/>
    <s v="USD"/>
    <n v="1343451600"/>
    <n v="1344315600"/>
    <d v="2012-07-28T05:00:00"/>
    <d v="2012-08-06T05:00: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90.56"/>
    <n v="71"/>
    <x v="2"/>
    <s v="AUD"/>
    <n v="1315717200"/>
    <n v="1316408400"/>
    <d v="2011-09-11T05:00:00"/>
    <d v="2011-09-18T05:00:00"/>
    <b v="0"/>
    <b v="0"/>
    <s v="music/indie rock"/>
    <x v="1"/>
    <s v="indie rock"/>
  </r>
  <r>
    <s v="Davis-Smith"/>
    <s v="Organic motivating firmware"/>
    <n v="7400"/>
    <n v="12405"/>
    <n v="167.63513513513513"/>
    <x v="1"/>
    <n v="61.11"/>
    <n v="203"/>
    <x v="1"/>
    <s v="USD"/>
    <n v="1430715600"/>
    <n v="1431838800"/>
    <d v="2015-05-04T05:00:00"/>
    <d v="2015-05-16T05:00: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83.02"/>
    <n v="1482"/>
    <x v="2"/>
    <s v="AUD"/>
    <n v="1299564000"/>
    <n v="1300510800"/>
    <d v="2011-03-08T06:00:00"/>
    <d v="2011-03-18T05:00:00"/>
    <b v="0"/>
    <b v="1"/>
    <s v="music/rock"/>
    <x v="1"/>
    <s v="rock"/>
  </r>
  <r>
    <s v="Clark Group"/>
    <s v="Grass-roots fault-tolerant policy"/>
    <n v="4800"/>
    <n v="12516"/>
    <n v="260.75"/>
    <x v="1"/>
    <n v="110.76"/>
    <n v="113"/>
    <x v="1"/>
    <s v="USD"/>
    <n v="1429160400"/>
    <n v="1431061200"/>
    <d v="2015-04-16T05:00:00"/>
    <d v="2015-05-07T05:00: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89.46"/>
    <n v="96"/>
    <x v="1"/>
    <s v="USD"/>
    <n v="1271307600"/>
    <n v="1271480400"/>
    <d v="2010-04-15T05:00:00"/>
    <d v="2010-04-16T05:00:00"/>
    <b v="0"/>
    <b v="0"/>
    <s v="theater/plays"/>
    <x v="3"/>
    <s v="plays"/>
  </r>
  <r>
    <s v="Kramer Group"/>
    <s v="Synergistic explicit parallelism"/>
    <n v="7800"/>
    <n v="6132"/>
    <n v="78.615384615384613"/>
    <x v="0"/>
    <n v="57.85"/>
    <n v="106"/>
    <x v="1"/>
    <s v="USD"/>
    <n v="1456380000"/>
    <n v="1456380000"/>
    <d v="2016-02-25T06:00:00"/>
    <d v="2016-02-24T06:00: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110"/>
    <n v="679"/>
    <x v="6"/>
    <s v="EUR"/>
    <n v="1470459600"/>
    <n v="1472878800"/>
    <d v="2016-08-06T05:00:00"/>
    <d v="2016-09-02T05:00: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103.97"/>
    <n v="498"/>
    <x v="5"/>
    <s v="CHF"/>
    <n v="1277269200"/>
    <n v="1277355600"/>
    <d v="2010-06-23T05:00:00"/>
    <d v="2010-06-23T05:00: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108"/>
    <n v="610"/>
    <x v="1"/>
    <s v="USD"/>
    <n v="1350709200"/>
    <n v="1351054800"/>
    <d v="2012-10-20T05:00:00"/>
    <d v="2012-10-23T05:00:00"/>
    <b v="0"/>
    <b v="1"/>
    <s v="theater/plays"/>
    <x v="3"/>
    <s v="plays"/>
  </r>
  <r>
    <s v="Hanson Inc"/>
    <s v="Grass-roots web-enabled contingency"/>
    <n v="2900"/>
    <n v="8807"/>
    <n v="303.68965517241378"/>
    <x v="1"/>
    <n v="48.93"/>
    <n v="180"/>
    <x v="4"/>
    <s v="GBP"/>
    <n v="1554613200"/>
    <n v="1555563600"/>
    <d v="2019-04-07T05:00:00"/>
    <d v="2019-04-17T05:00: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37.67"/>
    <n v="27"/>
    <x v="1"/>
    <s v="USD"/>
    <n v="1571029200"/>
    <n v="1571634000"/>
    <d v="2019-10-14T05:00:00"/>
    <d v="2019-10-20T05:00: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65"/>
    <n v="2331"/>
    <x v="1"/>
    <s v="USD"/>
    <n v="1299736800"/>
    <n v="1300856400"/>
    <d v="2011-03-10T06:00:00"/>
    <d v="2011-03-22T05:00:00"/>
    <b v="0"/>
    <b v="0"/>
    <s v="theater/plays"/>
    <x v="3"/>
    <s v="plays"/>
  </r>
  <r>
    <s v="Stewart LLC"/>
    <s v="Cloned bi-directional architecture"/>
    <n v="1300"/>
    <n v="12047"/>
    <n v="926.69230769230762"/>
    <x v="1"/>
    <n v="106.61"/>
    <n v="113"/>
    <x v="1"/>
    <s v="USD"/>
    <n v="1435208400"/>
    <n v="1439874000"/>
    <d v="2015-06-25T05:00:00"/>
    <d v="2015-08-17T05:00: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27.01"/>
    <n v="1220"/>
    <x v="2"/>
    <s v="AUD"/>
    <n v="1437973200"/>
    <n v="1438318800"/>
    <d v="2015-07-27T05:00:00"/>
    <d v="2015-07-30T05:00: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91.16"/>
    <n v="164"/>
    <x v="1"/>
    <s v="USD"/>
    <n v="1416895200"/>
    <n v="1419400800"/>
    <d v="2014-11-25T06:00:00"/>
    <d v="2014-12-23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5T05:00:00"/>
    <b v="0"/>
    <b v="0"/>
    <s v="theater/plays"/>
    <x v="3"/>
    <s v="plays"/>
  </r>
  <r>
    <s v="Douglas LLC"/>
    <s v="Reduced heuristic moratorium"/>
    <n v="900"/>
    <n v="9193"/>
    <n v="1021.4444444444445"/>
    <x v="1"/>
    <n v="56.05"/>
    <n v="164"/>
    <x v="1"/>
    <s v="USD"/>
    <n v="1424498400"/>
    <n v="1425103200"/>
    <d v="2015-02-21T06:00:00"/>
    <d v="2015-02-27T06:00: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1.02"/>
    <n v="336"/>
    <x v="1"/>
    <s v="USD"/>
    <n v="1526274000"/>
    <n v="1526878800"/>
    <d v="2018-05-14T05:00:00"/>
    <d v="2018-05-20T05:00: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66.510000000000005"/>
    <n v="37"/>
    <x v="6"/>
    <s v="EUR"/>
    <n v="1287896400"/>
    <n v="1288674000"/>
    <d v="2010-10-24T05:00:00"/>
    <d v="2010-11-01T05:00: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89.01"/>
    <n v="1917"/>
    <x v="1"/>
    <s v="USD"/>
    <n v="1495515600"/>
    <n v="1495602000"/>
    <d v="2017-05-23T05:00:00"/>
    <d v="2017-05-23T05:00: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103.46"/>
    <n v="95"/>
    <x v="1"/>
    <s v="USD"/>
    <n v="1364878800"/>
    <n v="1366434000"/>
    <d v="2013-04-02T05:00:00"/>
    <d v="2013-04-19T05:00: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95.28"/>
    <n v="147"/>
    <x v="1"/>
    <s v="USD"/>
    <n v="1567918800"/>
    <n v="1568350800"/>
    <d v="2019-09-08T05:00:00"/>
    <d v="2019-09-12T05:00: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75.900000000000006"/>
    <n v="86"/>
    <x v="1"/>
    <s v="USD"/>
    <n v="1524459600"/>
    <n v="1525928400"/>
    <d v="2018-04-23T05:00:00"/>
    <d v="2018-05-09T05:00:00"/>
    <b v="0"/>
    <b v="1"/>
    <s v="theater/plays"/>
    <x v="3"/>
    <s v="plays"/>
  </r>
  <r>
    <s v="Decker Inc"/>
    <s v="Universal encompassing implementation"/>
    <n v="1500"/>
    <n v="8929"/>
    <n v="595.26666666666665"/>
    <x v="1"/>
    <n v="107.58"/>
    <n v="83"/>
    <x v="1"/>
    <s v="USD"/>
    <n v="1333688400"/>
    <n v="1336885200"/>
    <d v="2012-04-06T05:00:00"/>
    <d v="2012-05-12T05:00: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51.32"/>
    <n v="60"/>
    <x v="1"/>
    <s v="USD"/>
    <n v="1389506400"/>
    <n v="1389679200"/>
    <d v="2014-01-12T06:00:00"/>
    <d v="2014-01-13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71.98"/>
    <n v="296"/>
    <x v="1"/>
    <s v="USD"/>
    <n v="1536642000"/>
    <n v="1538283600"/>
    <d v="2018-09-11T05:00:00"/>
    <d v="2018-09-29T05:00: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108.95"/>
    <n v="676"/>
    <x v="1"/>
    <s v="USD"/>
    <n v="1348290000"/>
    <n v="1348808400"/>
    <d v="2012-09-22T05:00:00"/>
    <d v="2012-09-27T05:00: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5"/>
    <n v="361"/>
    <x v="2"/>
    <s v="AUD"/>
    <n v="1408856400"/>
    <n v="1410152400"/>
    <d v="2014-08-24T05:00:00"/>
    <d v="2014-09-07T05:00: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94.94"/>
    <n v="131"/>
    <x v="1"/>
    <s v="USD"/>
    <n v="1505192400"/>
    <n v="1505797200"/>
    <d v="2017-09-12T05:00:00"/>
    <d v="2017-09-18T05:00:00"/>
    <b v="0"/>
    <b v="0"/>
    <s v="food/food trucks"/>
    <x v="0"/>
    <s v="food trucks"/>
  </r>
  <r>
    <s v="Harper-Davis"/>
    <s v="Robust heuristic encoding"/>
    <n v="1900"/>
    <n v="13816"/>
    <n v="727.15789473684208"/>
    <x v="1"/>
    <n v="109.65"/>
    <n v="126"/>
    <x v="1"/>
    <s v="USD"/>
    <n v="1554786000"/>
    <n v="1554872400"/>
    <d v="2019-04-09T05:00:00"/>
    <d v="2019-04-09T05:00: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44"/>
    <n v="3304"/>
    <x v="6"/>
    <s v="EUR"/>
    <n v="1510898400"/>
    <n v="1513922400"/>
    <d v="2017-11-17T06:00:00"/>
    <d v="2017-12-21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86.79"/>
    <n v="73"/>
    <x v="1"/>
    <s v="USD"/>
    <n v="1442552400"/>
    <n v="1442638800"/>
    <d v="2015-09-18T05:00:00"/>
    <d v="2015-09-18T05:00:00"/>
    <b v="0"/>
    <b v="0"/>
    <s v="theater/plays"/>
    <x v="3"/>
    <s v="plays"/>
  </r>
  <r>
    <s v="Chaney-Dennis"/>
    <s v="Business-focused 24hour groupware"/>
    <n v="4900"/>
    <n v="8523"/>
    <n v="173.9387755102041"/>
    <x v="1"/>
    <n v="30.99"/>
    <n v="275"/>
    <x v="1"/>
    <s v="USD"/>
    <n v="1316667600"/>
    <n v="1317186000"/>
    <d v="2011-09-22T05:00:00"/>
    <d v="2011-09-27T05:00: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94.79"/>
    <n v="67"/>
    <x v="1"/>
    <s v="USD"/>
    <n v="1390716000"/>
    <n v="1391234400"/>
    <d v="2014-01-26T06:00:00"/>
    <d v="2014-01-3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69.790000000000006"/>
    <n v="154"/>
    <x v="1"/>
    <s v="USD"/>
    <n v="1402894800"/>
    <n v="1404363600"/>
    <d v="2014-06-16T05:00:00"/>
    <d v="2014-07-02T05:00: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63"/>
    <n v="1782"/>
    <x v="1"/>
    <s v="USD"/>
    <n v="1429246800"/>
    <n v="1429592400"/>
    <d v="2015-04-17T05:00:00"/>
    <d v="2015-04-20T05:00: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110.03"/>
    <n v="903"/>
    <x v="1"/>
    <s v="USD"/>
    <n v="1412485200"/>
    <n v="1413608400"/>
    <d v="2014-10-05T05:00:00"/>
    <d v="2014-10-17T05:00: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26"/>
    <n v="3387"/>
    <x v="1"/>
    <s v="USD"/>
    <n v="1417068000"/>
    <n v="1419400800"/>
    <d v="2014-11-27T06:00:00"/>
    <d v="2014-12-23T06:00:00"/>
    <b v="0"/>
    <b v="0"/>
    <s v="publishing/fiction"/>
    <x v="5"/>
    <s v="fiction"/>
  </r>
  <r>
    <s v="Edwards-Lewis"/>
    <s v="Enhanced scalable concept"/>
    <n v="177700"/>
    <n v="33092"/>
    <n v="18.622397298818232"/>
    <x v="0"/>
    <n v="49.99"/>
    <n v="662"/>
    <x v="0"/>
    <s v="CAD"/>
    <n v="1448344800"/>
    <n v="1448604000"/>
    <d v="2015-11-24T06:00:00"/>
    <d v="2015-11-26T06:00: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101.72"/>
    <n v="94"/>
    <x v="6"/>
    <s v="EUR"/>
    <n v="1557723600"/>
    <n v="1562302800"/>
    <d v="2019-05-13T05:00:00"/>
    <d v="2019-07-04T05:00: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47.08"/>
    <n v="180"/>
    <x v="1"/>
    <s v="USD"/>
    <n v="1537333200"/>
    <n v="1537678800"/>
    <d v="2018-09-19T05:00:00"/>
    <d v="2018-09-22T05:00:00"/>
    <b v="0"/>
    <b v="0"/>
    <s v="theater/plays"/>
    <x v="3"/>
    <s v="plays"/>
  </r>
  <r>
    <s v="Gross PLC"/>
    <s v="Proactive methodical benchmark"/>
    <n v="180200"/>
    <n v="69617"/>
    <n v="38.633185349611544"/>
    <x v="0"/>
    <n v="89.94"/>
    <n v="774"/>
    <x v="1"/>
    <s v="USD"/>
    <n v="1471150800"/>
    <n v="1473570000"/>
    <d v="2016-08-14T05:00:00"/>
    <d v="2016-09-10T05:00: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78.97"/>
    <n v="672"/>
    <x v="0"/>
    <s v="CAD"/>
    <n v="1273640400"/>
    <n v="1273899600"/>
    <d v="2010-05-12T05:00:00"/>
    <d v="2010-05-14T05:00:00"/>
    <b v="0"/>
    <b v="0"/>
    <s v="theater/plays"/>
    <x v="3"/>
    <s v="plays"/>
  </r>
  <r>
    <s v="Allen-Curtis"/>
    <s v="Phased human-resource core"/>
    <n v="70600"/>
    <n v="42596"/>
    <n v="60.334277620396605"/>
    <x v="3"/>
    <n v="80.069999999999993"/>
    <n v="532"/>
    <x v="1"/>
    <s v="USD"/>
    <n v="1282885200"/>
    <n v="1284008400"/>
    <d v="2010-08-27T05:00:00"/>
    <d v="2010-09-08T05:00:00"/>
    <b v="0"/>
    <b v="0"/>
    <s v="music/rock"/>
    <x v="1"/>
    <s v="rock"/>
  </r>
  <r>
    <s v="Morgan-Martinez"/>
    <s v="Mandatory tertiary implementation"/>
    <n v="148500"/>
    <n v="4756"/>
    <n v="3.202693602693603"/>
    <x v="3"/>
    <n v="86.47"/>
    <n v="55"/>
    <x v="2"/>
    <s v="AUD"/>
    <n v="1422943200"/>
    <n v="1425103200"/>
    <d v="2015-02-03T06:00:00"/>
    <d v="2015-02-27T06:00: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28"/>
    <n v="533"/>
    <x v="3"/>
    <s v="DKK"/>
    <n v="1319605200"/>
    <n v="1320991200"/>
    <d v="2011-10-26T05:00:00"/>
    <d v="2011-11-10T06:00: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68"/>
    <n v="2443"/>
    <x v="4"/>
    <s v="GBP"/>
    <n v="1385704800"/>
    <n v="1386828000"/>
    <d v="2013-11-29T06:00:00"/>
    <d v="2013-12-11T06:00:00"/>
    <b v="0"/>
    <b v="0"/>
    <s v="technology/web"/>
    <x v="2"/>
    <s v="web"/>
  </r>
  <r>
    <s v="Flowers and Sons"/>
    <s v="Virtual static core"/>
    <n v="3300"/>
    <n v="3834"/>
    <n v="116.18181818181819"/>
    <x v="1"/>
    <n v="43.08"/>
    <n v="89"/>
    <x v="1"/>
    <s v="USD"/>
    <n v="1515736800"/>
    <n v="1517119200"/>
    <d v="2018-01-12T06:00:00"/>
    <d v="2018-01-27T06:00:00"/>
    <b v="0"/>
    <b v="1"/>
    <s v="theater/plays"/>
    <x v="3"/>
    <s v="plays"/>
  </r>
  <r>
    <s v="Gates PLC"/>
    <s v="Secured content-based product"/>
    <n v="4500"/>
    <n v="13985"/>
    <n v="310.77777777777777"/>
    <x v="1"/>
    <n v="87.96"/>
    <n v="159"/>
    <x v="1"/>
    <s v="USD"/>
    <n v="1313125200"/>
    <n v="1315026000"/>
    <d v="2011-08-12T05:00:00"/>
    <d v="2011-09-02T05:00: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.99"/>
    <n v="940"/>
    <x v="5"/>
    <s v="CHF"/>
    <n v="1308459600"/>
    <n v="1312693200"/>
    <d v="2011-06-19T05:00:00"/>
    <d v="2011-08-06T05:00: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46.91"/>
    <n v="117"/>
    <x v="1"/>
    <s v="USD"/>
    <n v="1362636000"/>
    <n v="1363064400"/>
    <d v="2013-03-07T06:00:00"/>
    <d v="2013-03-11T05:00: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46.91"/>
    <n v="58"/>
    <x v="1"/>
    <s v="USD"/>
    <n v="1402117200"/>
    <n v="1403154000"/>
    <d v="2014-06-07T05:00:00"/>
    <d v="2014-06-18T05:00: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94.24"/>
    <n v="50"/>
    <x v="1"/>
    <s v="USD"/>
    <n v="1286341200"/>
    <n v="1286859600"/>
    <d v="2010-10-06T05:00:00"/>
    <d v="2010-10-11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80.14"/>
    <n v="115"/>
    <x v="1"/>
    <s v="USD"/>
    <n v="1348808400"/>
    <n v="1349326800"/>
    <d v="2012-09-28T05:00:00"/>
    <d v="2012-10-03T05:00: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59.04"/>
    <n v="326"/>
    <x v="1"/>
    <s v="USD"/>
    <n v="1429592400"/>
    <n v="1430974800"/>
    <d v="2015-04-21T05:00:00"/>
    <d v="2015-05-06T05:00: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65.989999999999995"/>
    <n v="186"/>
    <x v="1"/>
    <s v="USD"/>
    <n v="1519538400"/>
    <n v="1519970400"/>
    <d v="2018-02-25T06:00:00"/>
    <d v="2018-03-01T06:00: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60.99"/>
    <n v="1071"/>
    <x v="1"/>
    <s v="USD"/>
    <n v="1434085200"/>
    <n v="1434603600"/>
    <d v="2015-06-12T05:00:00"/>
    <d v="2015-06-17T05:00:00"/>
    <b v="0"/>
    <b v="0"/>
    <s v="technology/web"/>
    <x v="2"/>
    <s v="web"/>
  </r>
  <r>
    <s v="Figueroa Ltd"/>
    <s v="Expanded solution-oriented benchmark"/>
    <n v="5000"/>
    <n v="11502"/>
    <n v="230.03999999999996"/>
    <x v="1"/>
    <n v="98.31"/>
    <n v="117"/>
    <x v="1"/>
    <s v="USD"/>
    <n v="1333688400"/>
    <n v="1337230800"/>
    <d v="2012-04-06T05:00:00"/>
    <d v="2012-05-16T05:00:00"/>
    <b v="0"/>
    <b v="0"/>
    <s v="technology/web"/>
    <x v="2"/>
    <s v="web"/>
  </r>
  <r>
    <s v="Avila-Jones"/>
    <s v="Implemented discrete secured line"/>
    <n v="5400"/>
    <n v="7322"/>
    <n v="135.59259259259261"/>
    <x v="1"/>
    <n v="104.6"/>
    <n v="70"/>
    <x v="1"/>
    <s v="USD"/>
    <n v="1277701200"/>
    <n v="1279429200"/>
    <d v="2010-06-28T05:00:00"/>
    <d v="2010-07-17T05:00: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86.07"/>
    <n v="135"/>
    <x v="1"/>
    <s v="USD"/>
    <n v="1560747600"/>
    <n v="1561438800"/>
    <d v="2019-06-17T05:00:00"/>
    <d v="2019-06-24T05:00:00"/>
    <b v="0"/>
    <b v="0"/>
    <s v="theater/plays"/>
    <x v="3"/>
    <s v="plays"/>
  </r>
  <r>
    <s v="Fields-Moore"/>
    <s v="Secured reciprocal array"/>
    <n v="25000"/>
    <n v="59128"/>
    <n v="236.512"/>
    <x v="1"/>
    <n v="76.989999999999995"/>
    <n v="768"/>
    <x v="5"/>
    <s v="CHF"/>
    <n v="1410066000"/>
    <n v="1410498000"/>
    <d v="2014-09-07T05:00:00"/>
    <d v="2014-09-11T05:00: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29.76"/>
    <n v="51"/>
    <x v="1"/>
    <s v="USD"/>
    <n v="1320732000"/>
    <n v="1322460000"/>
    <d v="2011-11-08T06:00:00"/>
    <d v="2011-11-27T06:00: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46.92"/>
    <n v="199"/>
    <x v="1"/>
    <s v="USD"/>
    <n v="1465794000"/>
    <n v="1466312400"/>
    <d v="2016-06-13T05:00:00"/>
    <d v="2016-06-18T05:00: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5.19"/>
    <n v="107"/>
    <x v="1"/>
    <s v="USD"/>
    <n v="1500958800"/>
    <n v="1501736400"/>
    <d v="2017-07-25T05:00:00"/>
    <d v="2017-08-02T05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69.91"/>
    <n v="195"/>
    <x v="1"/>
    <s v="USD"/>
    <n v="1357020000"/>
    <n v="1361512800"/>
    <d v="2013-01-01T06:00:00"/>
    <d v="2013-02-21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6T06:00:00"/>
    <b v="0"/>
    <b v="0"/>
    <s v="music/rock"/>
    <x v="1"/>
    <s v="rock"/>
  </r>
  <r>
    <s v="Parker LLC"/>
    <s v="Customizable intermediate extranet"/>
    <n v="137200"/>
    <n v="88037"/>
    <n v="64.166909620991248"/>
    <x v="0"/>
    <n v="60.01"/>
    <n v="1467"/>
    <x v="1"/>
    <s v="USD"/>
    <n v="1402290000"/>
    <n v="1406696400"/>
    <d v="2014-06-09T05:00:00"/>
    <d v="2014-07-29T05:00: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52.01"/>
    <n v="3376"/>
    <x v="1"/>
    <s v="USD"/>
    <n v="1487311200"/>
    <n v="1487916000"/>
    <d v="2017-02-17T06:00:00"/>
    <d v="2017-02-23T06:00: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31"/>
    <n v="5681"/>
    <x v="1"/>
    <s v="USD"/>
    <n v="1350622800"/>
    <n v="1351141200"/>
    <d v="2012-10-19T05:00:00"/>
    <d v="2012-10-24T05:00:00"/>
    <b v="0"/>
    <b v="0"/>
    <s v="theater/plays"/>
    <x v="3"/>
    <s v="plays"/>
  </r>
  <r>
    <s v="Rodriguez-Brown"/>
    <s v="Devolved foreground benchmark"/>
    <n v="171300"/>
    <n v="100650"/>
    <n v="58.756567425569173"/>
    <x v="0"/>
    <n v="95.04"/>
    <n v="1059"/>
    <x v="1"/>
    <s v="USD"/>
    <n v="1463029200"/>
    <n v="1465016400"/>
    <d v="2016-05-12T05:00:00"/>
    <d v="2016-06-03T05:00: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75.97"/>
    <n v="1194"/>
    <x v="1"/>
    <s v="USD"/>
    <n v="1269493200"/>
    <n v="1270789200"/>
    <d v="2010-03-25T05:00:00"/>
    <d v="2010-04-08T05:00:00"/>
    <b v="0"/>
    <b v="0"/>
    <s v="theater/plays"/>
    <x v="3"/>
    <s v="plays"/>
  </r>
  <r>
    <s v="Meza-Rogers"/>
    <s v="Streamlined encompassing encryption"/>
    <n v="36400"/>
    <n v="26914"/>
    <n v="73.939560439560438"/>
    <x v="3"/>
    <n v="71.010000000000005"/>
    <n v="379"/>
    <x v="2"/>
    <s v="AUD"/>
    <n v="1570251600"/>
    <n v="1572325200"/>
    <d v="2019-10-05T05:00:00"/>
    <d v="2019-10-28T05:00:00"/>
    <b v="0"/>
    <b v="0"/>
    <s v="music/rock"/>
    <x v="1"/>
    <s v="rock"/>
  </r>
  <r>
    <s v="Curtis-Curtis"/>
    <s v="User-friendly reciprocal initiative"/>
    <n v="4200"/>
    <n v="2212"/>
    <n v="52.666666666666664"/>
    <x v="0"/>
    <n v="73.73"/>
    <n v="30"/>
    <x v="2"/>
    <s v="AUD"/>
    <n v="1388383200"/>
    <n v="1389420000"/>
    <d v="2013-12-30T06:00:00"/>
    <d v="2014-01-10T06:00: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113.17"/>
    <n v="41"/>
    <x v="1"/>
    <s v="USD"/>
    <n v="1449554400"/>
    <n v="1449640800"/>
    <d v="2015-12-08T06:00:00"/>
    <d v="2015-12-08T06:00: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05.01"/>
    <n v="1821"/>
    <x v="1"/>
    <s v="USD"/>
    <n v="1553662800"/>
    <n v="1555218000"/>
    <d v="2019-03-27T05:00:00"/>
    <d v="2019-04-13T05:00:00"/>
    <b v="0"/>
    <b v="1"/>
    <s v="theater/plays"/>
    <x v="3"/>
    <s v="plays"/>
  </r>
  <r>
    <s v="Evans Group"/>
    <s v="Stand-alone actuating support"/>
    <n v="8000"/>
    <n v="12985"/>
    <n v="162.3125"/>
    <x v="1"/>
    <n v="79.180000000000007"/>
    <n v="164"/>
    <x v="1"/>
    <s v="USD"/>
    <n v="1556341200"/>
    <n v="1557723600"/>
    <d v="2019-04-27T05:00:00"/>
    <d v="2019-05-12T05:00: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57.33"/>
    <n v="75"/>
    <x v="1"/>
    <s v="USD"/>
    <n v="1442984400"/>
    <n v="1443502800"/>
    <d v="2015-09-23T05:00:00"/>
    <d v="2015-09-28T05:00: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58.18"/>
    <n v="157"/>
    <x v="5"/>
    <s v="CHF"/>
    <n v="1544248800"/>
    <n v="1546840800"/>
    <d v="2018-12-08T06:00:00"/>
    <d v="2019-01-06T06:00:00"/>
    <b v="0"/>
    <b v="0"/>
    <s v="music/rock"/>
    <x v="1"/>
    <s v="rock"/>
  </r>
  <r>
    <s v="Burton-Watkins"/>
    <s v="Extended reciprocal circuit"/>
    <n v="3500"/>
    <n v="8864"/>
    <n v="253.25714285714284"/>
    <x v="1"/>
    <n v="36.03"/>
    <n v="246"/>
    <x v="1"/>
    <s v="USD"/>
    <n v="1508475600"/>
    <n v="1512712800"/>
    <d v="2017-10-20T05:00:00"/>
    <d v="2017-12-07T06:00: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07.99"/>
    <n v="1396"/>
    <x v="1"/>
    <s v="USD"/>
    <n v="1507438800"/>
    <n v="1507525200"/>
    <d v="2017-10-08T05:00:00"/>
    <d v="2017-10-08T05:00:00"/>
    <b v="0"/>
    <b v="0"/>
    <s v="theater/plays"/>
    <x v="3"/>
    <s v="plays"/>
  </r>
  <r>
    <s v="Cordova Ltd"/>
    <s v="Synergized radical product"/>
    <n v="90400"/>
    <n v="110279"/>
    <n v="121.99004424778761"/>
    <x v="1"/>
    <n v="44.01"/>
    <n v="2506"/>
    <x v="1"/>
    <s v="USD"/>
    <n v="1501563600"/>
    <n v="1504328400"/>
    <d v="2017-08-01T05:00:00"/>
    <d v="2017-09-01T05:00: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55.08"/>
    <n v="244"/>
    <x v="1"/>
    <s v="USD"/>
    <n v="1292997600"/>
    <n v="1293343200"/>
    <d v="2010-12-22T06:00:00"/>
    <d v="2010-12-25T06:00: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74"/>
    <n v="146"/>
    <x v="2"/>
    <s v="AUD"/>
    <n v="1370840400"/>
    <n v="1371704400"/>
    <d v="2013-06-10T05:00:00"/>
    <d v="2013-06-19T05:00:00"/>
    <b v="0"/>
    <b v="0"/>
    <s v="theater/plays"/>
    <x v="3"/>
    <s v="plays"/>
  </r>
  <r>
    <s v="Hernandez Group"/>
    <s v="Ergonomic uniform open system"/>
    <n v="128100"/>
    <n v="40107"/>
    <n v="31.30913348946136"/>
    <x v="0"/>
    <n v="42"/>
    <n v="955"/>
    <x v="3"/>
    <s v="DKK"/>
    <n v="1550815200"/>
    <n v="1552798800"/>
    <d v="2019-02-22T06:00:00"/>
    <d v="2019-03-16T05:00: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77.989999999999995"/>
    <n v="1267"/>
    <x v="1"/>
    <s v="USD"/>
    <n v="1339909200"/>
    <n v="1342328400"/>
    <d v="2012-06-17T05:00:00"/>
    <d v="2012-07-14T05:00: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82.51"/>
    <n v="67"/>
    <x v="1"/>
    <s v="USD"/>
    <n v="1501736400"/>
    <n v="1502341200"/>
    <d v="2017-08-03T05:00:00"/>
    <d v="2017-08-09T05:00: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104.2"/>
    <n v="5"/>
    <x v="1"/>
    <s v="USD"/>
    <n v="1395291600"/>
    <n v="1397192400"/>
    <d v="2014-03-20T05:00:00"/>
    <d v="2014-04-10T05:00:00"/>
    <b v="0"/>
    <b v="0"/>
    <s v="publishing/translations"/>
    <x v="5"/>
    <s v="translations"/>
  </r>
  <r>
    <s v="Nixon Inc"/>
    <s v="Centralized national firmware"/>
    <n v="800"/>
    <n v="663"/>
    <n v="82.875"/>
    <x v="0"/>
    <n v="25.5"/>
    <n v="26"/>
    <x v="1"/>
    <s v="USD"/>
    <n v="1405746000"/>
    <n v="1407042000"/>
    <d v="2014-07-19T05:00:00"/>
    <d v="2014-08-02T05:00: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00.98"/>
    <n v="1561"/>
    <x v="1"/>
    <s v="USD"/>
    <n v="1368853200"/>
    <n v="1369371600"/>
    <d v="2013-05-18T05:00:00"/>
    <d v="2013-05-23T05:00: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111.83"/>
    <n v="48"/>
    <x v="1"/>
    <s v="USD"/>
    <n v="1444021200"/>
    <n v="1444107600"/>
    <d v="2015-10-05T05:00:00"/>
    <d v="2015-10-05T05:00: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42"/>
    <n v="1130"/>
    <x v="1"/>
    <s v="USD"/>
    <n v="1472619600"/>
    <n v="1474261200"/>
    <d v="2016-08-31T05:00:00"/>
    <d v="2016-09-18T05:00: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110.05"/>
    <n v="782"/>
    <x v="1"/>
    <s v="USD"/>
    <n v="1472878800"/>
    <n v="1473656400"/>
    <d v="2016-09-03T05:00:00"/>
    <d v="2016-09-11T05:00: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59"/>
    <n v="2739"/>
    <x v="1"/>
    <s v="USD"/>
    <n v="1289800800"/>
    <n v="1291960800"/>
    <d v="2010-11-15T06:00:00"/>
    <d v="2010-12-09T06:00: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32.99"/>
    <n v="210"/>
    <x v="1"/>
    <s v="USD"/>
    <n v="1505970000"/>
    <n v="1506747600"/>
    <d v="2017-09-21T05:00:00"/>
    <d v="2017-09-29T05:00: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45.01"/>
    <n v="3537"/>
    <x v="0"/>
    <s v="CAD"/>
    <n v="1363496400"/>
    <n v="1363582800"/>
    <d v="2013-03-17T05:00:00"/>
    <d v="2013-03-17T05:00: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81.98"/>
    <n v="2107"/>
    <x v="2"/>
    <s v="AUD"/>
    <n v="1269234000"/>
    <n v="1269666000"/>
    <d v="2010-03-22T05:00:00"/>
    <d v="2010-03-26T05:00: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39.08"/>
    <n v="136"/>
    <x v="1"/>
    <s v="USD"/>
    <n v="1507093200"/>
    <n v="1508648400"/>
    <d v="2017-10-04T05:00:00"/>
    <d v="2017-10-21T05:00: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59"/>
    <n v="3318"/>
    <x v="3"/>
    <s v="DKK"/>
    <n v="1560574800"/>
    <n v="1561957200"/>
    <d v="2019-06-15T05:00:00"/>
    <d v="2019-06-30T05:00: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40.99"/>
    <n v="86"/>
    <x v="0"/>
    <s v="CAD"/>
    <n v="1284008400"/>
    <n v="1285131600"/>
    <d v="2010-09-09T05:00:00"/>
    <d v="2010-09-21T05:00: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1.03"/>
    <n v="340"/>
    <x v="1"/>
    <s v="USD"/>
    <n v="1556859600"/>
    <n v="1556946000"/>
    <d v="2019-05-03T05:00:00"/>
    <d v="2019-05-03T05:00:00"/>
    <b v="0"/>
    <b v="0"/>
    <s v="theater/plays"/>
    <x v="3"/>
    <s v="plays"/>
  </r>
  <r>
    <s v="Bailey PLC"/>
    <s v="Innovative actuating conglomeration"/>
    <n v="1000"/>
    <n v="718"/>
    <n v="71.8"/>
    <x v="0"/>
    <n v="37.79"/>
    <n v="19"/>
    <x v="1"/>
    <s v="USD"/>
    <n v="1526187600"/>
    <n v="1527138000"/>
    <d v="2018-05-13T05:00:00"/>
    <d v="2018-05-23T05:00: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32.01"/>
    <n v="886"/>
    <x v="1"/>
    <s v="USD"/>
    <n v="1400821200"/>
    <n v="1402117200"/>
    <d v="2014-05-23T05:00:00"/>
    <d v="2014-06-06T05:00:00"/>
    <b v="0"/>
    <b v="0"/>
    <s v="theater/plays"/>
    <x v="3"/>
    <s v="plays"/>
  </r>
  <r>
    <s v="Fox Group"/>
    <s v="Horizontal transitional paradigm"/>
    <n v="60200"/>
    <n v="138384"/>
    <n v="229.87375415282392"/>
    <x v="1"/>
    <n v="95.97"/>
    <n v="1442"/>
    <x v="0"/>
    <s v="CAD"/>
    <n v="1361599200"/>
    <n v="1364014800"/>
    <d v="2013-02-23T06:00:00"/>
    <d v="2013-03-22T05:00: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75"/>
    <n v="35"/>
    <x v="6"/>
    <s v="EUR"/>
    <n v="1417500000"/>
    <n v="1417586400"/>
    <d v="2014-12-02T06:00:00"/>
    <d v="2014-12-02T06:00: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102.05"/>
    <n v="441"/>
    <x v="1"/>
    <s v="USD"/>
    <n v="1457071200"/>
    <n v="1457071200"/>
    <d v="2016-03-04T06:00:00"/>
    <d v="2016-03-03T06:00:00"/>
    <b v="0"/>
    <b v="0"/>
    <s v="theater/plays"/>
    <x v="3"/>
    <s v="plays"/>
  </r>
  <r>
    <s v="Cook LLC"/>
    <s v="Up-sized dynamic throughput"/>
    <n v="3700"/>
    <n v="2538"/>
    <n v="68.594594594594597"/>
    <x v="0"/>
    <n v="105.75"/>
    <n v="24"/>
    <x v="1"/>
    <s v="USD"/>
    <n v="1370322000"/>
    <n v="1370408400"/>
    <d v="2013-06-04T05:00:00"/>
    <d v="2013-06-04T05:00:00"/>
    <b v="0"/>
    <b v="1"/>
    <s v="theater/plays"/>
    <x v="3"/>
    <s v="plays"/>
  </r>
  <r>
    <s v="Sutton PLC"/>
    <s v="Mandatory reciprocal superstructure"/>
    <n v="8400"/>
    <n v="3188"/>
    <n v="37.952380952380956"/>
    <x v="0"/>
    <n v="37.07"/>
    <n v="86"/>
    <x v="6"/>
    <s v="EUR"/>
    <n v="1552366800"/>
    <n v="1552626000"/>
    <d v="2019-03-12T05:00:00"/>
    <d v="2019-03-14T05:00: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35.049999999999997"/>
    <n v="243"/>
    <x v="1"/>
    <s v="USD"/>
    <n v="1403845200"/>
    <n v="1404190800"/>
    <d v="2014-06-27T05:00:00"/>
    <d v="2014-06-30T05:00:00"/>
    <b v="0"/>
    <b v="0"/>
    <s v="music/rock"/>
    <x v="1"/>
    <s v="rock"/>
  </r>
  <r>
    <s v="Calhoun, Rogers and Long"/>
    <s v="Progressive discrete hub"/>
    <n v="6600"/>
    <n v="3012"/>
    <n v="45.636363636363633"/>
    <x v="0"/>
    <n v="46.34"/>
    <n v="65"/>
    <x v="1"/>
    <s v="USD"/>
    <n v="1523163600"/>
    <n v="1523509200"/>
    <d v="2018-04-08T05:00:00"/>
    <d v="2018-04-11T05:00: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69.17"/>
    <n v="126"/>
    <x v="1"/>
    <s v="USD"/>
    <n v="1442206800"/>
    <n v="1443589200"/>
    <d v="2015-09-14T05:00:00"/>
    <d v="2015-09-29T05:00:00"/>
    <b v="0"/>
    <b v="0"/>
    <s v="music/metal"/>
    <x v="1"/>
    <s v="metal"/>
  </r>
  <r>
    <s v="Smith and Sons"/>
    <s v="Upgradable high-level solution"/>
    <n v="15800"/>
    <n v="57157"/>
    <n v="361.75316455696202"/>
    <x v="1"/>
    <n v="109.08"/>
    <n v="524"/>
    <x v="1"/>
    <s v="USD"/>
    <n v="1532840400"/>
    <n v="1533445200"/>
    <d v="2018-07-29T05:00:00"/>
    <d v="2018-08-04T05:00: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51.78"/>
    <n v="100"/>
    <x v="3"/>
    <s v="DKK"/>
    <n v="1472878800"/>
    <n v="1474520400"/>
    <d v="2016-09-03T05:00:00"/>
    <d v="2016-09-21T05:00: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82.01"/>
    <n v="1989"/>
    <x v="1"/>
    <s v="USD"/>
    <n v="1498194000"/>
    <n v="1499403600"/>
    <d v="2017-06-23T05:00:00"/>
    <d v="2017-07-06T05:00: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35.96"/>
    <n v="168"/>
    <x v="1"/>
    <s v="USD"/>
    <n v="1281070800"/>
    <n v="1283576400"/>
    <d v="2010-08-06T05:00:00"/>
    <d v="2010-09-03T05:00: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74.459999999999994"/>
    <n v="13"/>
    <x v="1"/>
    <s v="USD"/>
    <n v="1436245200"/>
    <n v="1436590800"/>
    <d v="2015-07-07T05:00:00"/>
    <d v="2015-07-10T05:00:00"/>
    <b v="0"/>
    <b v="0"/>
    <s v="music/rock"/>
    <x v="1"/>
    <s v="rock"/>
  </r>
  <r>
    <s v="Becker, Rice and White"/>
    <s v="Reduced dedicated capability"/>
    <n v="100"/>
    <n v="2"/>
    <n v="2"/>
    <x v="0"/>
    <n v="2"/>
    <n v="1"/>
    <x v="0"/>
    <s v="CAD"/>
    <n v="1269493200"/>
    <n v="1270443600"/>
    <d v="2010-03-25T05:00:00"/>
    <d v="2010-04-04T05:00: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91.11"/>
    <n v="157"/>
    <x v="1"/>
    <s v="USD"/>
    <n v="1406264400"/>
    <n v="1407819600"/>
    <d v="2014-07-25T05:00:00"/>
    <d v="2014-08-11T05:00:00"/>
    <b v="0"/>
    <b v="0"/>
    <s v="technology/web"/>
    <x v="2"/>
    <s v="web"/>
  </r>
  <r>
    <s v="Mcknight-Freeman"/>
    <s v="Upgradable scalable methodology"/>
    <n v="8300"/>
    <n v="6543"/>
    <n v="78.831325301204828"/>
    <x v="3"/>
    <n v="79.790000000000006"/>
    <n v="82"/>
    <x v="1"/>
    <s v="USD"/>
    <n v="1317531600"/>
    <n v="1317877200"/>
    <d v="2011-10-02T05:00:00"/>
    <d v="2011-10-05T05:00: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3"/>
    <n v="4498"/>
    <x v="2"/>
    <s v="AUD"/>
    <n v="1484632800"/>
    <n v="1484805600"/>
    <d v="2017-01-17T06:00:00"/>
    <d v="2017-01-18T06:00:00"/>
    <b v="0"/>
    <b v="0"/>
    <s v="theater/plays"/>
    <x v="3"/>
    <s v="plays"/>
  </r>
  <r>
    <s v="Daniel-Luna"/>
    <s v="Mandatory multimedia leverage"/>
    <n v="75000"/>
    <n v="2529"/>
    <n v="3.3719999999999999"/>
    <x v="0"/>
    <n v="63.23"/>
    <n v="40"/>
    <x v="1"/>
    <s v="USD"/>
    <n v="1301806800"/>
    <n v="1302670800"/>
    <d v="2011-04-03T05:00:00"/>
    <d v="2011-04-12T05:00:00"/>
    <b v="0"/>
    <b v="0"/>
    <s v="music/jazz"/>
    <x v="1"/>
    <s v="jazz"/>
  </r>
  <r>
    <s v="Weaver-Marquez"/>
    <s v="Focused analyzing circuit"/>
    <n v="1300"/>
    <n v="5614"/>
    <n v="431.84615384615387"/>
    <x v="1"/>
    <n v="70.180000000000007"/>
    <n v="80"/>
    <x v="1"/>
    <s v="USD"/>
    <n v="1539752400"/>
    <n v="1540789200"/>
    <d v="2018-10-17T05:00:00"/>
    <d v="2018-10-28T05:00: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61.33"/>
    <n v="57"/>
    <x v="1"/>
    <s v="USD"/>
    <n v="1267250400"/>
    <n v="1268028000"/>
    <d v="2010-02-27T06:00:00"/>
    <d v="2010-03-07T06:00:00"/>
    <b v="0"/>
    <b v="0"/>
    <s v="publishing/fiction"/>
    <x v="5"/>
    <s v="fiction"/>
  </r>
  <r>
    <s v="Carney-Anderson"/>
    <s v="Digitized 5thgeneration knowledgebase"/>
    <n v="1000"/>
    <n v="4257"/>
    <n v="425.7"/>
    <x v="1"/>
    <n v="99"/>
    <n v="43"/>
    <x v="1"/>
    <s v="USD"/>
    <n v="1535432400"/>
    <n v="1537160400"/>
    <d v="2018-08-28T05:00:00"/>
    <d v="2018-09-16T05:00:00"/>
    <b v="0"/>
    <b v="1"/>
    <s v="music/rock"/>
    <x v="1"/>
    <s v="rock"/>
  </r>
  <r>
    <s v="Jackson Inc"/>
    <s v="Mandatory multi-tasking encryption"/>
    <n v="196900"/>
    <n v="199110"/>
    <n v="101.12239715591672"/>
    <x v="1"/>
    <n v="96.98"/>
    <n v="2053"/>
    <x v="1"/>
    <s v="USD"/>
    <n v="1510207200"/>
    <n v="1512280800"/>
    <d v="2017-11-09T06:00:00"/>
    <d v="2017-12-02T06:00: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51"/>
    <n v="808"/>
    <x v="2"/>
    <s v="AUD"/>
    <n v="1462510800"/>
    <n v="1463115600"/>
    <d v="2016-05-06T05:00:00"/>
    <d v="2016-05-12T05:00: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8.04"/>
    <n v="226"/>
    <x v="3"/>
    <s v="DKK"/>
    <n v="1488520800"/>
    <n v="1490850000"/>
    <d v="2017-03-03T06:00:00"/>
    <d v="2017-03-29T05:00: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60.98"/>
    <n v="1625"/>
    <x v="1"/>
    <s v="USD"/>
    <n v="1377579600"/>
    <n v="1379653200"/>
    <d v="2013-08-27T05:00:00"/>
    <d v="2013-09-19T05:00: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73.209999999999994"/>
    <n v="168"/>
    <x v="1"/>
    <s v="USD"/>
    <n v="1576389600"/>
    <n v="1580364000"/>
    <d v="2019-12-15T06:00:00"/>
    <d v="2020-01-29T06:00: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0"/>
    <n v="4289"/>
    <x v="1"/>
    <s v="USD"/>
    <n v="1289019600"/>
    <n v="1289714400"/>
    <d v="2010-11-06T05:00:00"/>
    <d v="2010-11-13T06:00: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86.81"/>
    <n v="165"/>
    <x v="1"/>
    <s v="USD"/>
    <n v="1282194000"/>
    <n v="1282712400"/>
    <d v="2010-08-19T05:00:00"/>
    <d v="2010-08-24T05:00: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42.13"/>
    <n v="143"/>
    <x v="1"/>
    <s v="USD"/>
    <n v="1550037600"/>
    <n v="1550210400"/>
    <d v="2019-02-13T06:00:00"/>
    <d v="2019-02-14T06:00: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03.98"/>
    <n v="1815"/>
    <x v="1"/>
    <s v="USD"/>
    <n v="1321941600"/>
    <n v="1322114400"/>
    <d v="2011-11-22T06:00:00"/>
    <d v="2011-11-23T06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62"/>
    <n v="934"/>
    <x v="1"/>
    <s v="USD"/>
    <n v="1556427600"/>
    <n v="1557205200"/>
    <d v="2019-04-28T05:00:00"/>
    <d v="2019-05-06T05:00: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1.01"/>
    <n v="397"/>
    <x v="4"/>
    <s v="GBP"/>
    <n v="1320991200"/>
    <n v="1323928800"/>
    <d v="2011-11-11T06:00:00"/>
    <d v="2011-12-14T06:00: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89.99"/>
    <n v="1539"/>
    <x v="1"/>
    <s v="USD"/>
    <n v="1345093200"/>
    <n v="1346130000"/>
    <d v="2012-08-16T05:00:00"/>
    <d v="2012-08-27T05:00: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39.24"/>
    <n v="17"/>
    <x v="1"/>
    <s v="USD"/>
    <n v="1309496400"/>
    <n v="1311051600"/>
    <d v="2011-07-01T05:00:00"/>
    <d v="2011-07-18T05:00: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54.99"/>
    <n v="2179"/>
    <x v="1"/>
    <s v="USD"/>
    <n v="1340254800"/>
    <n v="1340427600"/>
    <d v="2012-06-21T05:00:00"/>
    <d v="2012-06-22T05:00:00"/>
    <b v="1"/>
    <b v="0"/>
    <s v="food/food trucks"/>
    <x v="0"/>
    <s v="food trucks"/>
  </r>
  <r>
    <s v="Johnson LLC"/>
    <s v="Cross-group cohesive circuit"/>
    <n v="4800"/>
    <n v="6623"/>
    <n v="137.97916666666669"/>
    <x v="1"/>
    <n v="47.99"/>
    <n v="138"/>
    <x v="1"/>
    <s v="USD"/>
    <n v="1412226000"/>
    <n v="1412312400"/>
    <d v="2014-10-02T05:00:00"/>
    <d v="2014-10-02T05:00: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87.97"/>
    <n v="931"/>
    <x v="1"/>
    <s v="USD"/>
    <n v="1458104400"/>
    <n v="1459314000"/>
    <d v="2016-03-16T05:00:00"/>
    <d v="2016-03-29T05:00:00"/>
    <b v="0"/>
    <b v="0"/>
    <s v="theater/plays"/>
    <x v="3"/>
    <s v="plays"/>
  </r>
  <r>
    <s v="Lester-Moore"/>
    <s v="Diverse analyzing definition"/>
    <n v="46300"/>
    <n v="186885"/>
    <n v="403.63930885529157"/>
    <x v="1"/>
    <n v="52"/>
    <n v="3594"/>
    <x v="1"/>
    <s v="USD"/>
    <n v="1411534800"/>
    <n v="1415426400"/>
    <d v="2014-09-24T05:00:00"/>
    <d v="2014-11-07T06:00: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30"/>
    <n v="5880"/>
    <x v="1"/>
    <s v="USD"/>
    <n v="1399093200"/>
    <n v="1399093200"/>
    <d v="2014-05-03T05:00:00"/>
    <d v="2014-05-02T05:00:00"/>
    <b v="1"/>
    <b v="0"/>
    <s v="music/rock"/>
    <x v="1"/>
    <s v="rock"/>
  </r>
  <r>
    <s v="Garcia Inc"/>
    <s v="Progressive neutral middleware"/>
    <n v="3000"/>
    <n v="10999"/>
    <n v="366.63333333333333"/>
    <x v="1"/>
    <n v="98.21"/>
    <n v="112"/>
    <x v="1"/>
    <s v="USD"/>
    <n v="1270702800"/>
    <n v="1273899600"/>
    <d v="2010-04-08T05:00:00"/>
    <d v="2010-05-14T05:00: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108.96"/>
    <n v="943"/>
    <x v="1"/>
    <s v="USD"/>
    <n v="1431666000"/>
    <n v="1432184400"/>
    <d v="2015-05-15T05:00:00"/>
    <d v="2015-05-20T05:00: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67"/>
    <n v="2468"/>
    <x v="1"/>
    <s v="USD"/>
    <n v="1472619600"/>
    <n v="1474779600"/>
    <d v="2016-08-31T05:00:00"/>
    <d v="2016-09-24T05:00: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64.989999999999995"/>
    <n v="2551"/>
    <x v="1"/>
    <s v="USD"/>
    <n v="1496293200"/>
    <n v="1500440400"/>
    <d v="2017-06-01T05:00:00"/>
    <d v="2017-07-18T05:00: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99.84"/>
    <n v="101"/>
    <x v="1"/>
    <s v="USD"/>
    <n v="1575612000"/>
    <n v="1575612000"/>
    <d v="2019-12-06T06:00:00"/>
    <d v="2019-12-05T06:00: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82.43"/>
    <n v="67"/>
    <x v="1"/>
    <s v="USD"/>
    <n v="1369112400"/>
    <n v="1374123600"/>
    <d v="2013-05-21T05:00:00"/>
    <d v="2013-07-17T05:00:00"/>
    <b v="0"/>
    <b v="0"/>
    <s v="theater/plays"/>
    <x v="3"/>
    <s v="plays"/>
  </r>
  <r>
    <s v="Davis-Rodriguez"/>
    <s v="Progressive secondary portal"/>
    <n v="3400"/>
    <n v="5823"/>
    <n v="171.26470588235293"/>
    <x v="1"/>
    <n v="63.29"/>
    <n v="92"/>
    <x v="1"/>
    <s v="USD"/>
    <n v="1469422800"/>
    <n v="1469509200"/>
    <d v="2016-07-25T05:00:00"/>
    <d v="2016-07-25T05:00: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96.77"/>
    <n v="62"/>
    <x v="1"/>
    <s v="USD"/>
    <n v="1307854800"/>
    <n v="1309237200"/>
    <d v="2011-06-12T05:00:00"/>
    <d v="2011-06-27T05:00: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54.91"/>
    <n v="149"/>
    <x v="6"/>
    <s v="EUR"/>
    <n v="1503378000"/>
    <n v="1503982800"/>
    <d v="2017-08-22T05:00:00"/>
    <d v="2017-08-28T05:00: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39.01"/>
    <n v="92"/>
    <x v="1"/>
    <s v="USD"/>
    <n v="1486965600"/>
    <n v="1487397600"/>
    <d v="2017-02-13T06:00:00"/>
    <d v="2017-02-17T06:00: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75.84"/>
    <n v="57"/>
    <x v="2"/>
    <s v="AUD"/>
    <n v="1561438800"/>
    <n v="1562043600"/>
    <d v="2019-06-25T05:00:00"/>
    <d v="2019-07-01T05:00: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45.05"/>
    <n v="329"/>
    <x v="1"/>
    <s v="USD"/>
    <n v="1398402000"/>
    <n v="1398574800"/>
    <d v="2014-04-25T05:00:00"/>
    <d v="2014-04-26T05:00: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104.52"/>
    <n v="97"/>
    <x v="3"/>
    <s v="DKK"/>
    <n v="1513231200"/>
    <n v="1515391200"/>
    <d v="2017-12-14T06:00:00"/>
    <d v="2018-01-07T06:00:00"/>
    <b v="0"/>
    <b v="1"/>
    <s v="theater/plays"/>
    <x v="3"/>
    <s v="plays"/>
  </r>
  <r>
    <s v="Mason-Sanders"/>
    <s v="Networked web-enabled instruction set"/>
    <n v="3200"/>
    <n v="3127"/>
    <n v="97.71875"/>
    <x v="0"/>
    <n v="76.27"/>
    <n v="41"/>
    <x v="1"/>
    <s v="USD"/>
    <n v="1440824400"/>
    <n v="1441170000"/>
    <d v="2015-08-29T05:00:00"/>
    <d v="2015-09-01T05:00: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69.02"/>
    <n v="1784"/>
    <x v="1"/>
    <s v="USD"/>
    <n v="1281070800"/>
    <n v="1281157200"/>
    <d v="2010-08-06T05:00:00"/>
    <d v="2010-08-06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01.98"/>
    <n v="1684"/>
    <x v="2"/>
    <s v="AUD"/>
    <n v="1397365200"/>
    <n v="1398229200"/>
    <d v="2014-04-13T05:00:00"/>
    <d v="2014-04-22T05:00: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42.92"/>
    <n v="250"/>
    <x v="1"/>
    <s v="USD"/>
    <n v="1494392400"/>
    <n v="1495256400"/>
    <d v="2017-05-10T05:00:00"/>
    <d v="2017-05-19T05:00: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43.03"/>
    <n v="238"/>
    <x v="1"/>
    <s v="USD"/>
    <n v="1520143200"/>
    <n v="1520402400"/>
    <d v="2018-03-04T06:00:00"/>
    <d v="2018-03-06T06:00: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75.25"/>
    <n v="53"/>
    <x v="1"/>
    <s v="USD"/>
    <n v="1405314000"/>
    <n v="1409806800"/>
    <d v="2014-07-14T05:00:00"/>
    <d v="2014-09-03T05:00: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69.02"/>
    <n v="214"/>
    <x v="1"/>
    <s v="USD"/>
    <n v="1396846800"/>
    <n v="1396933200"/>
    <d v="2014-04-07T05:00:00"/>
    <d v="2014-04-07T05:00: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65.989999999999995"/>
    <n v="222"/>
    <x v="1"/>
    <s v="USD"/>
    <n v="1375678800"/>
    <n v="1376024400"/>
    <d v="2013-08-05T05:00:00"/>
    <d v="2013-08-08T05:00: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98.01"/>
    <n v="1884"/>
    <x v="1"/>
    <s v="USD"/>
    <n v="1482386400"/>
    <n v="1483682400"/>
    <d v="2016-12-22T06:00:00"/>
    <d v="2017-01-05T06:00: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60.11"/>
    <n v="218"/>
    <x v="2"/>
    <s v="AUD"/>
    <n v="1420005600"/>
    <n v="1420437600"/>
    <d v="2014-12-31T06:00:00"/>
    <d v="2015-01-04T06:00: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26"/>
    <n v="6465"/>
    <x v="1"/>
    <s v="USD"/>
    <n v="1420178400"/>
    <n v="1420783200"/>
    <d v="2015-01-02T06:00:00"/>
    <d v="2015-01-08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3"/>
    <n v="1"/>
    <x v="1"/>
    <s v="USD"/>
    <n v="1264399200"/>
    <n v="1267423200"/>
    <d v="2010-01-25T06:00:00"/>
    <d v="2010-02-28T06:00:00"/>
    <b v="0"/>
    <b v="0"/>
    <s v="music/rock"/>
    <x v="1"/>
    <s v="rock"/>
  </r>
  <r>
    <s v="Singleton Ltd"/>
    <s v="Enhanced user-facing function"/>
    <n v="7100"/>
    <n v="3840"/>
    <n v="54.084507042253513"/>
    <x v="0"/>
    <n v="38.020000000000003"/>
    <n v="101"/>
    <x v="1"/>
    <s v="USD"/>
    <n v="1355032800"/>
    <n v="1355205600"/>
    <d v="2012-12-09T06:00:00"/>
    <d v="2012-12-10T06:00:00"/>
    <b v="0"/>
    <b v="0"/>
    <s v="theater/plays"/>
    <x v="3"/>
    <s v="plays"/>
  </r>
  <r>
    <s v="Perez PLC"/>
    <s v="Operative bandwidth-monitored interface"/>
    <n v="1000"/>
    <n v="6263"/>
    <n v="626.29999999999995"/>
    <x v="1"/>
    <n v="106.15"/>
    <n v="59"/>
    <x v="1"/>
    <s v="USD"/>
    <n v="1382677200"/>
    <n v="1383109200"/>
    <d v="2013-10-25T05:00:00"/>
    <d v="2013-10-29T05:00: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81.02"/>
    <n v="1335"/>
    <x v="0"/>
    <s v="CAD"/>
    <n v="1302238800"/>
    <n v="1303275600"/>
    <d v="2011-04-08T05:00:00"/>
    <d v="2011-04-19T05:00: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96.65"/>
    <n v="88"/>
    <x v="1"/>
    <s v="USD"/>
    <n v="1487656800"/>
    <n v="1487829600"/>
    <d v="2017-02-21T06:00:00"/>
    <d v="2017-02-22T06:00: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57"/>
    <n v="1697"/>
    <x v="1"/>
    <s v="USD"/>
    <n v="1297836000"/>
    <n v="1298268000"/>
    <d v="2011-02-16T06:00:00"/>
    <d v="2011-02-20T06:00:00"/>
    <b v="0"/>
    <b v="1"/>
    <s v="music/rock"/>
    <x v="1"/>
    <s v="rock"/>
  </r>
  <r>
    <s v="Smith-Reid"/>
    <s v="Optimized actuating toolset"/>
    <n v="4100"/>
    <n v="959"/>
    <n v="23.390243902439025"/>
    <x v="0"/>
    <n v="63.93"/>
    <n v="15"/>
    <x v="4"/>
    <s v="GBP"/>
    <n v="1453615200"/>
    <n v="1456812000"/>
    <d v="2016-01-24T06:00:00"/>
    <d v="2016-02-29T06:00:00"/>
    <b v="0"/>
    <b v="0"/>
    <s v="music/rock"/>
    <x v="1"/>
    <s v="rock"/>
  </r>
  <r>
    <s v="Williams Inc"/>
    <s v="Decentralized exuding strategy"/>
    <n v="5700"/>
    <n v="8322"/>
    <n v="146"/>
    <x v="1"/>
    <n v="90.46"/>
    <n v="92"/>
    <x v="1"/>
    <s v="USD"/>
    <n v="1362463200"/>
    <n v="1363669200"/>
    <d v="2013-03-05T06:00:00"/>
    <d v="2013-03-18T05:00:00"/>
    <b v="0"/>
    <b v="0"/>
    <s v="theater/plays"/>
    <x v="3"/>
    <s v="plays"/>
  </r>
  <r>
    <s v="Duncan, Mcdonald and Miller"/>
    <s v="Assimilated coherent hardware"/>
    <n v="5000"/>
    <n v="13424"/>
    <n v="268.48"/>
    <x v="1"/>
    <n v="72.17"/>
    <n v="186"/>
    <x v="1"/>
    <s v="USD"/>
    <n v="1481176800"/>
    <n v="1482904800"/>
    <d v="2016-12-08T06:00:00"/>
    <d v="2016-12-27T06:00:00"/>
    <b v="0"/>
    <b v="1"/>
    <s v="theater/plays"/>
    <x v="3"/>
    <s v="plays"/>
  </r>
  <r>
    <s v="Watkins Ltd"/>
    <s v="Multi-channeled responsive implementation"/>
    <n v="1800"/>
    <n v="10755"/>
    <n v="597.5"/>
    <x v="1"/>
    <n v="77.930000000000007"/>
    <n v="138"/>
    <x v="1"/>
    <s v="USD"/>
    <n v="1354946400"/>
    <n v="1356588000"/>
    <d v="2012-12-08T06:00:00"/>
    <d v="2012-12-26T06:00: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38.07"/>
    <n v="261"/>
    <x v="1"/>
    <s v="USD"/>
    <n v="1348808400"/>
    <n v="1349845200"/>
    <d v="2012-09-28T05:00:00"/>
    <d v="2012-10-09T05:00:00"/>
    <b v="0"/>
    <b v="0"/>
    <s v="music/rock"/>
    <x v="1"/>
    <s v="rock"/>
  </r>
  <r>
    <s v="Mason-Smith"/>
    <s v="Reverse-engineered cohesive migration"/>
    <n v="84300"/>
    <n v="26303"/>
    <n v="31.201660735468568"/>
    <x v="0"/>
    <n v="57.94"/>
    <n v="454"/>
    <x v="1"/>
    <s v="USD"/>
    <n v="1282712400"/>
    <n v="1283058000"/>
    <d v="2010-08-25T05:00:00"/>
    <d v="2010-08-28T05:00:00"/>
    <b v="0"/>
    <b v="1"/>
    <s v="music/rock"/>
    <x v="1"/>
    <s v="rock"/>
  </r>
  <r>
    <s v="Lloyd, Kennedy and Davis"/>
    <s v="Compatible multimedia hub"/>
    <n v="1700"/>
    <n v="5328"/>
    <n v="313.41176470588238"/>
    <x v="1"/>
    <n v="49.79"/>
    <n v="107"/>
    <x v="1"/>
    <s v="USD"/>
    <n v="1301979600"/>
    <n v="1304226000"/>
    <d v="2011-04-05T05:00:00"/>
    <d v="2011-04-30T05:00:00"/>
    <b v="0"/>
    <b v="1"/>
    <s v="music/indie rock"/>
    <x v="1"/>
    <s v="indie rock"/>
  </r>
  <r>
    <s v="Walker Ltd"/>
    <s v="Organic eco-centric success"/>
    <n v="2900"/>
    <n v="10756"/>
    <n v="370.89655172413791"/>
    <x v="1"/>
    <n v="54.05"/>
    <n v="199"/>
    <x v="1"/>
    <s v="USD"/>
    <n v="1263016800"/>
    <n v="1263016800"/>
    <d v="2010-01-09T06:00:00"/>
    <d v="2010-01-08T06:00: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30"/>
    <n v="5512"/>
    <x v="1"/>
    <s v="USD"/>
    <n v="1360648800"/>
    <n v="1362031200"/>
    <d v="2013-02-12T06:00:00"/>
    <d v="2013-02-27T06:00:00"/>
    <b v="0"/>
    <b v="0"/>
    <s v="theater/plays"/>
    <x v="3"/>
    <s v="plays"/>
  </r>
  <r>
    <s v="Lee and Sons"/>
    <s v="Persevering interactive emulation"/>
    <n v="4900"/>
    <n v="6031"/>
    <n v="123.08163265306122"/>
    <x v="1"/>
    <n v="70.13"/>
    <n v="86"/>
    <x v="1"/>
    <s v="USD"/>
    <n v="1451800800"/>
    <n v="1455602400"/>
    <d v="2016-01-03T06:00:00"/>
    <d v="2016-02-15T06:00:00"/>
    <b v="0"/>
    <b v="0"/>
    <s v="theater/plays"/>
    <x v="3"/>
    <s v="plays"/>
  </r>
  <r>
    <s v="Cole LLC"/>
    <s v="Proactive responsive emulation"/>
    <n v="111900"/>
    <n v="85902"/>
    <n v="76.766756032171585"/>
    <x v="0"/>
    <n v="27"/>
    <n v="3182"/>
    <x v="6"/>
    <s v="EUR"/>
    <n v="1415340000"/>
    <n v="1418191200"/>
    <d v="2014-11-07T06:00:00"/>
    <d v="2014-12-09T06:00:00"/>
    <b v="0"/>
    <b v="1"/>
    <s v="music/jazz"/>
    <x v="1"/>
    <s v="jazz"/>
  </r>
  <r>
    <s v="Acosta PLC"/>
    <s v="Extended eco-centric function"/>
    <n v="61600"/>
    <n v="143910"/>
    <n v="233.62012987012989"/>
    <x v="1"/>
    <n v="51.99"/>
    <n v="2768"/>
    <x v="2"/>
    <s v="AUD"/>
    <n v="1351054800"/>
    <n v="1352440800"/>
    <d v="2012-10-24T05:00:00"/>
    <d v="2012-11-08T06:00:00"/>
    <b v="0"/>
    <b v="0"/>
    <s v="theater/plays"/>
    <x v="3"/>
    <s v="plays"/>
  </r>
  <r>
    <s v="Brown-Mckee"/>
    <s v="Networked optimal productivity"/>
    <n v="1500"/>
    <n v="2708"/>
    <n v="180.53333333333333"/>
    <x v="1"/>
    <n v="56.42"/>
    <n v="48"/>
    <x v="1"/>
    <s v="USD"/>
    <n v="1349326800"/>
    <n v="1353304800"/>
    <d v="2012-10-04T05:00:00"/>
    <d v="2012-11-18T06:00: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101.63"/>
    <n v="87"/>
    <x v="1"/>
    <s v="USD"/>
    <n v="1548914400"/>
    <n v="1550728800"/>
    <d v="2019-01-31T06:00:00"/>
    <d v="2019-02-20T06:00: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25.01"/>
    <n v="1890"/>
    <x v="1"/>
    <s v="USD"/>
    <n v="1291269600"/>
    <n v="1291442400"/>
    <d v="2010-12-02T06:00:00"/>
    <d v="2010-12-03T06:00: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32.020000000000003"/>
    <n v="61"/>
    <x v="1"/>
    <s v="USD"/>
    <n v="1449468000"/>
    <n v="1452146400"/>
    <d v="2015-12-07T06:00:00"/>
    <d v="2016-01-06T06:00: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82.02"/>
    <n v="1894"/>
    <x v="1"/>
    <s v="USD"/>
    <n v="1562734800"/>
    <n v="1564894800"/>
    <d v="2019-07-10T05:00:00"/>
    <d v="2019-08-03T05:00:00"/>
    <b v="0"/>
    <b v="1"/>
    <s v="theater/plays"/>
    <x v="3"/>
    <s v="plays"/>
  </r>
  <r>
    <s v="Thomas and Sons"/>
    <s v="Re-engineered heuristic forecast"/>
    <n v="7800"/>
    <n v="10704"/>
    <n v="137.23076923076923"/>
    <x v="1"/>
    <n v="37.96"/>
    <n v="282"/>
    <x v="0"/>
    <s v="CAD"/>
    <n v="1505624400"/>
    <n v="1505883600"/>
    <d v="2017-09-17T05:00:00"/>
    <d v="2017-09-19T05:00: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51.53"/>
    <n v="15"/>
    <x v="1"/>
    <s v="USD"/>
    <n v="1509948000"/>
    <n v="1510380000"/>
    <d v="2017-11-06T06:00:00"/>
    <d v="2017-11-10T06:00: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81.2"/>
    <n v="116"/>
    <x v="1"/>
    <s v="USD"/>
    <n v="1554526800"/>
    <n v="1555218000"/>
    <d v="2019-04-06T05:00:00"/>
    <d v="2019-04-13T05:00:00"/>
    <b v="0"/>
    <b v="0"/>
    <s v="publishing/translations"/>
    <x v="5"/>
    <s v="translations"/>
  </r>
  <r>
    <s v="Fields Ltd"/>
    <s v="Front-line foreground project"/>
    <n v="5500"/>
    <n v="5324"/>
    <n v="96.8"/>
    <x v="0"/>
    <n v="40.03"/>
    <n v="133"/>
    <x v="1"/>
    <s v="USD"/>
    <n v="1334811600"/>
    <n v="1335243600"/>
    <d v="2012-04-19T05:00:00"/>
    <d v="2012-04-23T05:00: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9.94"/>
    <n v="83"/>
    <x v="1"/>
    <s v="USD"/>
    <n v="1279515600"/>
    <n v="1279688400"/>
    <d v="2010-07-19T05:00:00"/>
    <d v="2010-07-20T05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6.69"/>
    <n v="91"/>
    <x v="1"/>
    <s v="USD"/>
    <n v="1353909600"/>
    <n v="1356069600"/>
    <d v="2012-11-26T06:00:00"/>
    <d v="2012-12-20T06:00: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25.01"/>
    <n v="546"/>
    <x v="1"/>
    <s v="USD"/>
    <n v="1535950800"/>
    <n v="1536210000"/>
    <d v="2018-09-03T05:00:00"/>
    <d v="2018-09-05T05:00: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6.99"/>
    <n v="393"/>
    <x v="1"/>
    <s v="USD"/>
    <n v="1511244000"/>
    <n v="1511762400"/>
    <d v="2017-11-21T06:00:00"/>
    <d v="2017-11-26T06:00: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73.010000000000005"/>
    <n v="2062"/>
    <x v="1"/>
    <s v="USD"/>
    <n v="1331445600"/>
    <n v="1333256400"/>
    <d v="2012-03-11T06:00:00"/>
    <d v="2012-03-31T05:00: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68.239999999999995"/>
    <n v="133"/>
    <x v="1"/>
    <s v="USD"/>
    <n v="1480226400"/>
    <n v="1480744800"/>
    <d v="2016-11-27T06:00:00"/>
    <d v="2016-12-02T06:00: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52.31"/>
    <n v="29"/>
    <x v="3"/>
    <s v="DKK"/>
    <n v="1464584400"/>
    <n v="1465016400"/>
    <d v="2016-05-30T05:00:00"/>
    <d v="2016-06-03T05:00:00"/>
    <b v="0"/>
    <b v="0"/>
    <s v="music/rock"/>
    <x v="1"/>
    <s v="rock"/>
  </r>
  <r>
    <s v="Tran LLC"/>
    <s v="Ameliorated fresh-thinking protocol"/>
    <n v="9800"/>
    <n v="8153"/>
    <n v="83.193877551020407"/>
    <x v="0"/>
    <n v="61.77"/>
    <n v="132"/>
    <x v="1"/>
    <s v="USD"/>
    <n v="1335848400"/>
    <n v="1336280400"/>
    <d v="2012-05-01T05:00:00"/>
    <d v="2012-05-05T05:00: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.03"/>
    <n v="254"/>
    <x v="1"/>
    <s v="USD"/>
    <n v="1473483600"/>
    <n v="1476766800"/>
    <d v="2016-09-10T05:00:00"/>
    <d v="2016-10-17T05:00:00"/>
    <b v="0"/>
    <b v="0"/>
    <s v="theater/plays"/>
    <x v="3"/>
    <s v="plays"/>
  </r>
  <r>
    <s v="Obrien-Aguirre"/>
    <s v="Devolved uniform complexity"/>
    <n v="112100"/>
    <n v="19557"/>
    <n v="17.446030330062445"/>
    <x v="3"/>
    <n v="106.29"/>
    <n v="184"/>
    <x v="1"/>
    <s v="USD"/>
    <n v="1479880800"/>
    <n v="1480485600"/>
    <d v="2016-11-23T06:00:00"/>
    <d v="2016-11-29T06:00: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75.069999999999993"/>
    <n v="176"/>
    <x v="1"/>
    <s v="USD"/>
    <n v="1430197200"/>
    <n v="1430197200"/>
    <d v="2015-04-28T05:00:00"/>
    <d v="2015-04-27T05:00:00"/>
    <b v="0"/>
    <b v="0"/>
    <s v="music/electric music"/>
    <x v="1"/>
    <s v="electric music"/>
  </r>
  <r>
    <s v="Garcia Ltd"/>
    <s v="Secured global success"/>
    <n v="5600"/>
    <n v="5476"/>
    <n v="97.785714285714292"/>
    <x v="0"/>
    <n v="39.97"/>
    <n v="137"/>
    <x v="3"/>
    <s v="DKK"/>
    <n v="1331701200"/>
    <n v="1331787600"/>
    <d v="2012-03-14T05:00:00"/>
    <d v="2012-03-14T05:00:00"/>
    <b v="0"/>
    <b v="1"/>
    <s v="music/metal"/>
    <x v="1"/>
    <s v="metal"/>
  </r>
  <r>
    <s v="Smith, Love and Smith"/>
    <s v="Grass-roots mission-critical capability"/>
    <n v="800"/>
    <n v="13474"/>
    <n v="1684.25"/>
    <x v="1"/>
    <n v="39.979999999999997"/>
    <n v="337"/>
    <x v="0"/>
    <s v="CAD"/>
    <n v="1438578000"/>
    <n v="1438837200"/>
    <d v="2015-08-03T05:00:00"/>
    <d v="2015-08-05T05:00: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101.02"/>
    <n v="908"/>
    <x v="1"/>
    <s v="USD"/>
    <n v="1368162000"/>
    <n v="1370926800"/>
    <d v="2013-05-10T05:00:00"/>
    <d v="2013-06-10T05:00: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76.81"/>
    <n v="107"/>
    <x v="1"/>
    <s v="USD"/>
    <n v="1318654800"/>
    <n v="1319000400"/>
    <d v="2011-10-15T05:00:00"/>
    <d v="2011-10-18T05:00:00"/>
    <b v="1"/>
    <b v="0"/>
    <s v="technology/web"/>
    <x v="2"/>
    <s v="web"/>
  </r>
  <r>
    <s v="Ho-Harris"/>
    <s v="Versatile cohesive encoding"/>
    <n v="7300"/>
    <n v="717"/>
    <n v="9.8219178082191778"/>
    <x v="0"/>
    <n v="71.7"/>
    <n v="10"/>
    <x v="1"/>
    <s v="USD"/>
    <n v="1331874000"/>
    <n v="1333429200"/>
    <d v="2012-03-16T05:00:00"/>
    <d v="2012-04-02T05:00:00"/>
    <b v="0"/>
    <b v="0"/>
    <s v="food/food trucks"/>
    <x v="0"/>
    <s v="food trucks"/>
  </r>
  <r>
    <s v="Ross Group"/>
    <s v="Organized executive solution"/>
    <n v="6500"/>
    <n v="1065"/>
    <n v="16.384615384615383"/>
    <x v="3"/>
    <n v="33.28"/>
    <n v="32"/>
    <x v="6"/>
    <s v="EUR"/>
    <n v="1286254800"/>
    <n v="1287032400"/>
    <d v="2010-10-05T05:00:00"/>
    <d v="2010-10-13T05:00:00"/>
    <b v="0"/>
    <b v="0"/>
    <s v="theater/plays"/>
    <x v="3"/>
    <s v="plays"/>
  </r>
  <r>
    <s v="Turner-Davis"/>
    <s v="Automated local emulation"/>
    <n v="600"/>
    <n v="8038"/>
    <n v="1339.6666666666667"/>
    <x v="1"/>
    <n v="43.92"/>
    <n v="183"/>
    <x v="1"/>
    <s v="USD"/>
    <n v="1540530000"/>
    <n v="1541570400"/>
    <d v="2018-10-26T05:00:00"/>
    <d v="2018-11-06T06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36"/>
    <n v="1910"/>
    <x v="5"/>
    <s v="CHF"/>
    <n v="1381813200"/>
    <n v="1383976800"/>
    <d v="2013-10-15T05:00:00"/>
    <d v="2013-11-08T06:00: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88.21"/>
    <n v="38"/>
    <x v="2"/>
    <s v="AUD"/>
    <n v="1548655200"/>
    <n v="1550556000"/>
    <d v="2019-01-28T06:00:00"/>
    <d v="2019-02-18T06:00: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65.239999999999995"/>
    <n v="104"/>
    <x v="2"/>
    <s v="AUD"/>
    <n v="1389679200"/>
    <n v="1390456800"/>
    <d v="2014-01-14T06:00:00"/>
    <d v="2014-01-22T06:00: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69.959999999999994"/>
    <n v="72"/>
    <x v="1"/>
    <s v="USD"/>
    <n v="1456466400"/>
    <n v="1458018000"/>
    <d v="2016-02-26T06:00:00"/>
    <d v="2016-03-14T05:00: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39.880000000000003"/>
    <n v="49"/>
    <x v="1"/>
    <s v="USD"/>
    <n v="1456984800"/>
    <n v="1461819600"/>
    <d v="2016-03-03T06:00:00"/>
    <d v="2016-04-27T05:00:00"/>
    <b v="0"/>
    <b v="0"/>
    <s v="food/food trucks"/>
    <x v="0"/>
    <s v="food trucks"/>
  </r>
  <r>
    <s v="Cooke PLC"/>
    <s v="Focused executive core"/>
    <n v="100"/>
    <n v="5"/>
    <n v="5"/>
    <x v="0"/>
    <n v="5"/>
    <n v="1"/>
    <x v="3"/>
    <s v="DKK"/>
    <n v="1504069200"/>
    <n v="1504155600"/>
    <d v="2017-08-30T05:00:00"/>
    <d v="2017-08-30T05:00: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41.02"/>
    <n v="295"/>
    <x v="1"/>
    <s v="USD"/>
    <n v="1424930400"/>
    <n v="1426395600"/>
    <d v="2015-02-26T06:00:00"/>
    <d v="2015-03-14T05:00: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98.91"/>
    <n v="245"/>
    <x v="1"/>
    <s v="USD"/>
    <n v="1535864400"/>
    <n v="1537074000"/>
    <d v="2018-09-02T05:00:00"/>
    <d v="2018-09-15T05:00: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87.78"/>
    <n v="32"/>
    <x v="1"/>
    <s v="USD"/>
    <n v="1452146400"/>
    <n v="1452578400"/>
    <d v="2016-01-07T06:00:00"/>
    <d v="2016-01-11T06:00: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80.77"/>
    <n v="142"/>
    <x v="1"/>
    <s v="USD"/>
    <n v="1470546000"/>
    <n v="1474088400"/>
    <d v="2016-08-07T05:00:00"/>
    <d v="2016-09-16T05:00: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94.28"/>
    <n v="85"/>
    <x v="1"/>
    <s v="USD"/>
    <n v="1458363600"/>
    <n v="1461906000"/>
    <d v="2016-03-19T05:00:00"/>
    <d v="2016-04-28T05:00: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3.430000000000007"/>
    <n v="7"/>
    <x v="1"/>
    <s v="USD"/>
    <n v="1500008400"/>
    <n v="1500267600"/>
    <d v="2017-07-14T05:00:00"/>
    <d v="2017-07-16T05:00: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.97"/>
    <n v="659"/>
    <x v="3"/>
    <s v="DKK"/>
    <n v="1338958800"/>
    <n v="1340686800"/>
    <d v="2012-06-06T05:00:00"/>
    <d v="2012-06-25T05:00: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109.04"/>
    <n v="803"/>
    <x v="1"/>
    <s v="USD"/>
    <n v="1303102800"/>
    <n v="1303189200"/>
    <d v="2011-04-18T05:00:00"/>
    <d v="2011-04-18T05:00:00"/>
    <b v="0"/>
    <b v="0"/>
    <s v="theater/plays"/>
    <x v="3"/>
    <s v="plays"/>
  </r>
  <r>
    <s v="Harris-Perry"/>
    <s v="User-centric 6thgeneration attitude"/>
    <n v="4100"/>
    <n v="3087"/>
    <n v="75.292682926829272"/>
    <x v="3"/>
    <n v="41.16"/>
    <n v="75"/>
    <x v="1"/>
    <s v="USD"/>
    <n v="1316581200"/>
    <n v="1318309200"/>
    <d v="2011-09-21T05:00:00"/>
    <d v="2011-10-10T05:00: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99.13"/>
    <n v="16"/>
    <x v="1"/>
    <s v="USD"/>
    <n v="1270789200"/>
    <n v="1272171600"/>
    <d v="2010-04-09T05:00:00"/>
    <d v="2010-04-24T05:00: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05.88"/>
    <n v="121"/>
    <x v="1"/>
    <s v="USD"/>
    <n v="1297836000"/>
    <n v="1298872800"/>
    <d v="2011-02-16T06:00:00"/>
    <d v="2011-02-27T06:00:00"/>
    <b v="0"/>
    <b v="0"/>
    <s v="theater/plays"/>
    <x v="3"/>
    <s v="plays"/>
  </r>
  <r>
    <s v="Martinez LLC"/>
    <s v="Robust impactful approach"/>
    <n v="59100"/>
    <n v="183345"/>
    <n v="310.2284263959391"/>
    <x v="1"/>
    <n v="49"/>
    <n v="3742"/>
    <x v="1"/>
    <s v="USD"/>
    <n v="1382677200"/>
    <n v="1383282000"/>
    <d v="2013-10-25T05:00:00"/>
    <d v="2013-10-31T05:00:00"/>
    <b v="0"/>
    <b v="0"/>
    <s v="theater/plays"/>
    <x v="3"/>
    <s v="plays"/>
  </r>
  <r>
    <s v="Miller-Irwin"/>
    <s v="Secured maximized policy"/>
    <n v="2200"/>
    <n v="8697"/>
    <n v="395.31818181818181"/>
    <x v="1"/>
    <n v="39"/>
    <n v="223"/>
    <x v="1"/>
    <s v="USD"/>
    <n v="1330322400"/>
    <n v="1330495200"/>
    <d v="2012-02-27T06:00:00"/>
    <d v="2012-02-28T06:00:00"/>
    <b v="0"/>
    <b v="0"/>
    <s v="music/rock"/>
    <x v="1"/>
    <s v="rock"/>
  </r>
  <r>
    <s v="Sanchez-Morgan"/>
    <s v="Realigned upward-trending strategy"/>
    <n v="1400"/>
    <n v="4126"/>
    <n v="294.71428571428572"/>
    <x v="1"/>
    <n v="31.02"/>
    <n v="133"/>
    <x v="1"/>
    <s v="USD"/>
    <n v="1552366800"/>
    <n v="1552798800"/>
    <d v="2019-03-12T05:00:00"/>
    <d v="2019-03-16T05:00: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103.87"/>
    <n v="31"/>
    <x v="1"/>
    <s v="USD"/>
    <n v="1400907600"/>
    <n v="1403413200"/>
    <d v="2014-05-24T05:00:00"/>
    <d v="2014-06-21T05:00:00"/>
    <b v="0"/>
    <b v="0"/>
    <s v="theater/plays"/>
    <x v="3"/>
    <s v="plays"/>
  </r>
  <r>
    <s v="Martin-Marshall"/>
    <s v="Configurable demand-driven matrix"/>
    <n v="9600"/>
    <n v="6401"/>
    <n v="66.677083333333329"/>
    <x v="0"/>
    <n v="59.27"/>
    <n v="108"/>
    <x v="6"/>
    <s v="EUR"/>
    <n v="1574143200"/>
    <n v="1574229600"/>
    <d v="2019-11-19T06:00:00"/>
    <d v="2019-11-19T06:00: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42.3"/>
    <n v="30"/>
    <x v="1"/>
    <s v="USD"/>
    <n v="1494738000"/>
    <n v="1495861200"/>
    <d v="2017-05-14T05:00:00"/>
    <d v="2017-05-26T05:00: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53.12"/>
    <n v="17"/>
    <x v="1"/>
    <s v="USD"/>
    <n v="1392357600"/>
    <n v="1392530400"/>
    <d v="2014-02-14T06:00:00"/>
    <d v="2014-02-15T06:00:00"/>
    <b v="0"/>
    <b v="0"/>
    <s v="music/rock"/>
    <x v="1"/>
    <s v="rock"/>
  </r>
  <r>
    <s v="Mills Group"/>
    <s v="Advanced empowering matrix"/>
    <n v="8400"/>
    <n v="3251"/>
    <n v="38.702380952380956"/>
    <x v="3"/>
    <n v="50.8"/>
    <n v="64"/>
    <x v="1"/>
    <s v="USD"/>
    <n v="1281589200"/>
    <n v="1283662800"/>
    <d v="2010-08-12T05:00:00"/>
    <d v="2010-09-04T05:00:00"/>
    <b v="0"/>
    <b v="0"/>
    <s v="technology/web"/>
    <x v="2"/>
    <s v="web"/>
  </r>
  <r>
    <s v="Sandoval-Powell"/>
    <s v="Phased holistic implementation"/>
    <n v="84400"/>
    <n v="8092"/>
    <n v="9.5876777251184837"/>
    <x v="0"/>
    <n v="101.15"/>
    <n v="80"/>
    <x v="1"/>
    <s v="USD"/>
    <n v="1305003600"/>
    <n v="1305781200"/>
    <d v="2011-05-10T05:00:00"/>
    <d v="2011-05-18T05:00: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65"/>
    <n v="2468"/>
    <x v="1"/>
    <s v="USD"/>
    <n v="1301634000"/>
    <n v="1302325200"/>
    <d v="2011-04-01T05:00:00"/>
    <d v="2011-04-08T05:00: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38"/>
    <n v="5168"/>
    <x v="1"/>
    <s v="USD"/>
    <n v="1290664800"/>
    <n v="1291788000"/>
    <d v="2010-11-25T06:00:00"/>
    <d v="2010-12-07T06:00: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82.62"/>
    <n v="26"/>
    <x v="4"/>
    <s v="GBP"/>
    <n v="1395896400"/>
    <n v="1396069200"/>
    <d v="2014-03-27T05:00:00"/>
    <d v="2014-03-28T05:00: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7.94"/>
    <n v="307"/>
    <x v="1"/>
    <s v="USD"/>
    <n v="1434862800"/>
    <n v="1435899600"/>
    <d v="2015-06-21T05:00:00"/>
    <d v="2015-07-02T05:00: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80.78"/>
    <n v="73"/>
    <x v="1"/>
    <s v="USD"/>
    <n v="1529125200"/>
    <n v="1531112400"/>
    <d v="2018-06-16T05:00:00"/>
    <d v="2018-07-08T05:00: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25.98"/>
    <n v="128"/>
    <x v="1"/>
    <s v="USD"/>
    <n v="1451109600"/>
    <n v="1451628000"/>
    <d v="2015-12-26T06:00:00"/>
    <d v="2015-12-31T06:00: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0.36"/>
    <n v="33"/>
    <x v="1"/>
    <s v="USD"/>
    <n v="1566968400"/>
    <n v="1567314000"/>
    <d v="2019-08-28T05:00:00"/>
    <d v="2019-08-31T05:00: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54"/>
    <n v="2441"/>
    <x v="1"/>
    <s v="USD"/>
    <n v="1543557600"/>
    <n v="1544508000"/>
    <d v="2018-11-30T06:00:00"/>
    <d v="2018-12-10T06:00:00"/>
    <b v="0"/>
    <b v="0"/>
    <s v="music/rock"/>
    <x v="1"/>
    <s v="rock"/>
  </r>
  <r>
    <s v="Willis and Sons"/>
    <s v="Fundamental incremental database"/>
    <n v="93800"/>
    <n v="21477"/>
    <n v="22.896588486140725"/>
    <x v="2"/>
    <n v="101.79"/>
    <n v="211"/>
    <x v="1"/>
    <s v="USD"/>
    <n v="1481522400"/>
    <n v="1482472800"/>
    <d v="2016-12-12T06:00:00"/>
    <d v="2016-12-22T06:00: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45"/>
    <n v="1385"/>
    <x v="4"/>
    <s v="GBP"/>
    <n v="1512712800"/>
    <n v="1512799200"/>
    <d v="2017-12-08T06:00:00"/>
    <d v="2017-12-08T06:00: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77.069999999999993"/>
    <n v="190"/>
    <x v="1"/>
    <s v="USD"/>
    <n v="1324274400"/>
    <n v="1324360800"/>
    <d v="2011-12-19T06:00:00"/>
    <d v="2011-12-19T06:00: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88.08"/>
    <n v="470"/>
    <x v="1"/>
    <s v="USD"/>
    <n v="1364446800"/>
    <n v="1364533200"/>
    <d v="2013-03-28T05:00:00"/>
    <d v="2013-03-28T05:00: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47.04"/>
    <n v="253"/>
    <x v="1"/>
    <s v="USD"/>
    <n v="1542693600"/>
    <n v="1545112800"/>
    <d v="2018-11-20T06:00:00"/>
    <d v="2018-12-17T06:00:00"/>
    <b v="0"/>
    <b v="0"/>
    <s v="theater/plays"/>
    <x v="3"/>
    <s v="plays"/>
  </r>
  <r>
    <s v="Mcgee Group"/>
    <s v="Assimilated discrete algorithm"/>
    <n v="66200"/>
    <n v="123538"/>
    <n v="186.61329305135951"/>
    <x v="1"/>
    <n v="111"/>
    <n v="1113"/>
    <x v="1"/>
    <s v="USD"/>
    <n v="1515564000"/>
    <n v="1516168800"/>
    <d v="2018-01-10T06:00:00"/>
    <d v="2018-01-16T06:00:00"/>
    <b v="0"/>
    <b v="0"/>
    <s v="music/rock"/>
    <x v="1"/>
    <s v="rock"/>
  </r>
  <r>
    <s v="Jordan-Acosta"/>
    <s v="Operative uniform hub"/>
    <n v="173800"/>
    <n v="198628"/>
    <n v="114.28538550057536"/>
    <x v="1"/>
    <n v="87"/>
    <n v="2283"/>
    <x v="1"/>
    <s v="USD"/>
    <n v="1573797600"/>
    <n v="1574920800"/>
    <d v="2019-11-15T06:00:00"/>
    <d v="2019-11-27T06:00:00"/>
    <b v="0"/>
    <b v="0"/>
    <s v="music/rock"/>
    <x v="1"/>
    <s v="rock"/>
  </r>
  <r>
    <s v="Nunez Inc"/>
    <s v="Customizable intangible capability"/>
    <n v="70700"/>
    <n v="68602"/>
    <n v="97.032531824611041"/>
    <x v="0"/>
    <n v="63.99"/>
    <n v="1072"/>
    <x v="1"/>
    <s v="USD"/>
    <n v="1292392800"/>
    <n v="1292479200"/>
    <d v="2010-12-15T06:00:00"/>
    <d v="2010-12-15T06:00:00"/>
    <b v="0"/>
    <b v="1"/>
    <s v="music/rock"/>
    <x v="1"/>
    <s v="rock"/>
  </r>
  <r>
    <s v="Hayden Ltd"/>
    <s v="Innovative didactic analyzer"/>
    <n v="94500"/>
    <n v="116064"/>
    <n v="122.81904761904762"/>
    <x v="1"/>
    <n v="105.99"/>
    <n v="1095"/>
    <x v="1"/>
    <s v="USD"/>
    <n v="1573452000"/>
    <n v="1573538400"/>
    <d v="2019-11-11T06:00:00"/>
    <d v="2019-11-11T06:00: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73.989999999999995"/>
    <n v="1690"/>
    <x v="1"/>
    <s v="USD"/>
    <n v="1317790800"/>
    <n v="1320382800"/>
    <d v="2011-10-05T05:00:00"/>
    <d v="2011-11-03T05:00: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84.02"/>
    <n v="1297"/>
    <x v="0"/>
    <s v="CAD"/>
    <n v="1501650000"/>
    <n v="1502859600"/>
    <d v="2017-08-02T05:00:00"/>
    <d v="2017-08-15T05:00: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88.97"/>
    <n v="393"/>
    <x v="1"/>
    <s v="USD"/>
    <n v="1323669600"/>
    <n v="1323756000"/>
    <d v="2011-12-12T06:00:00"/>
    <d v="2011-12-12T06:00: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76.989999999999995"/>
    <n v="1257"/>
    <x v="1"/>
    <s v="USD"/>
    <n v="1440738000"/>
    <n v="1441342800"/>
    <d v="2015-08-28T05:00:00"/>
    <d v="2015-09-03T05:00: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97.15"/>
    <n v="328"/>
    <x v="1"/>
    <s v="USD"/>
    <n v="1374296400"/>
    <n v="1375333200"/>
    <d v="2013-07-20T05:00:00"/>
    <d v="2013-07-31T05:00:00"/>
    <b v="0"/>
    <b v="0"/>
    <s v="theater/plays"/>
    <x v="3"/>
    <s v="plays"/>
  </r>
  <r>
    <s v="Spencer-Weber"/>
    <s v="Optional zero-defect task-force"/>
    <n v="9000"/>
    <n v="4853"/>
    <n v="53.922222222222224"/>
    <x v="0"/>
    <n v="33.01"/>
    <n v="147"/>
    <x v="1"/>
    <s v="USD"/>
    <n v="1384840800"/>
    <n v="1389420000"/>
    <d v="2013-11-19T06:00:00"/>
    <d v="2014-01-10T06:00: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99.95"/>
    <n v="830"/>
    <x v="1"/>
    <s v="USD"/>
    <n v="1516600800"/>
    <n v="1520056800"/>
    <d v="2018-01-22T06:00:00"/>
    <d v="2018-03-02T06:00: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69.97"/>
    <n v="331"/>
    <x v="4"/>
    <s v="GBP"/>
    <n v="1436418000"/>
    <n v="1436504400"/>
    <d v="2015-07-09T05:00:00"/>
    <d v="2015-07-09T05:00: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110.32"/>
    <n v="25"/>
    <x v="1"/>
    <s v="USD"/>
    <n v="1503550800"/>
    <n v="1508302800"/>
    <d v="2017-08-24T05:00:00"/>
    <d v="2017-10-17T05:00: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66.010000000000005"/>
    <n v="191"/>
    <x v="1"/>
    <s v="USD"/>
    <n v="1423634400"/>
    <n v="1425708000"/>
    <d v="2015-02-11T06:00:00"/>
    <d v="2015-03-06T06:00:00"/>
    <b v="0"/>
    <b v="0"/>
    <s v="technology/web"/>
    <x v="2"/>
    <s v="web"/>
  </r>
  <r>
    <s v="Hensley Ltd"/>
    <s v="Versatile cohesive open system"/>
    <n v="199000"/>
    <n v="142823"/>
    <n v="71.770351758793964"/>
    <x v="0"/>
    <n v="41.01"/>
    <n v="3483"/>
    <x v="1"/>
    <s v="USD"/>
    <n v="1487224800"/>
    <n v="1488348000"/>
    <d v="2017-02-16T06:00:00"/>
    <d v="2017-02-28T06:00: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103.96"/>
    <n v="923"/>
    <x v="1"/>
    <s v="USD"/>
    <n v="1500008400"/>
    <n v="1502600400"/>
    <d v="2017-07-14T05:00:00"/>
    <d v="2017-08-12T05:00:00"/>
    <b v="0"/>
    <b v="0"/>
    <s v="theater/plays"/>
    <x v="3"/>
    <s v="plays"/>
  </r>
  <r>
    <s v="Shannon Ltd"/>
    <s v="Pre-emptive neutral capacity"/>
    <n v="100"/>
    <n v="5"/>
    <n v="5"/>
    <x v="0"/>
    <n v="5"/>
    <n v="1"/>
    <x v="1"/>
    <s v="USD"/>
    <n v="1432098000"/>
    <n v="1433653200"/>
    <d v="2015-05-20T05:00:00"/>
    <d v="2015-06-06T05:00:00"/>
    <b v="0"/>
    <b v="1"/>
    <s v="music/jazz"/>
    <x v="1"/>
    <s v="jazz"/>
  </r>
  <r>
    <s v="Young LLC"/>
    <s v="Universal maximized methodology"/>
    <n v="74100"/>
    <n v="94631"/>
    <n v="127.70715249662618"/>
    <x v="1"/>
    <n v="47.01"/>
    <n v="2013"/>
    <x v="1"/>
    <s v="USD"/>
    <n v="1440392400"/>
    <n v="1441602000"/>
    <d v="2015-08-24T05:00:00"/>
    <d v="2015-09-06T05:00:00"/>
    <b v="0"/>
    <b v="0"/>
    <s v="music/rock"/>
    <x v="1"/>
    <s v="rock"/>
  </r>
  <r>
    <s v="Adams, Willis and Sanchez"/>
    <s v="Expanded hybrid hardware"/>
    <n v="2800"/>
    <n v="977"/>
    <n v="34.892857142857139"/>
    <x v="0"/>
    <n v="29.61"/>
    <n v="33"/>
    <x v="0"/>
    <s v="CAD"/>
    <n v="1446876000"/>
    <n v="1447567200"/>
    <d v="2015-11-07T06:00:00"/>
    <d v="2015-11-14T06:00:00"/>
    <b v="0"/>
    <b v="0"/>
    <s v="theater/plays"/>
    <x v="3"/>
    <s v="plays"/>
  </r>
  <r>
    <s v="Mills-Roy"/>
    <s v="Profit-focused multi-tasking access"/>
    <n v="33600"/>
    <n v="137961"/>
    <n v="410.59821428571428"/>
    <x v="1"/>
    <n v="81.010000000000005"/>
    <n v="1703"/>
    <x v="1"/>
    <s v="USD"/>
    <n v="1562302800"/>
    <n v="1562389200"/>
    <d v="2019-07-05T05:00:00"/>
    <d v="2019-07-05T05:00: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94.35"/>
    <n v="80"/>
    <x v="3"/>
    <s v="DKK"/>
    <n v="1378184400"/>
    <n v="1378789200"/>
    <d v="2013-09-03T05:00:00"/>
    <d v="2013-09-09T05:00: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26.06"/>
    <n v="86"/>
    <x v="1"/>
    <s v="USD"/>
    <n v="1485064800"/>
    <n v="1488520800"/>
    <d v="2017-01-22T06:00:00"/>
    <d v="2017-03-02T06:00: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85.78"/>
    <n v="40"/>
    <x v="6"/>
    <s v="EUR"/>
    <n v="1326520800"/>
    <n v="1327298400"/>
    <d v="2012-01-14T06:00:00"/>
    <d v="2012-01-22T06:00: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103.73"/>
    <n v="41"/>
    <x v="1"/>
    <s v="USD"/>
    <n v="1441256400"/>
    <n v="1443416400"/>
    <d v="2015-09-03T05:00:00"/>
    <d v="2015-09-27T05:00: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49.83"/>
    <n v="23"/>
    <x v="0"/>
    <s v="CAD"/>
    <n v="1533877200"/>
    <n v="1534136400"/>
    <d v="2018-08-10T05:00:00"/>
    <d v="2018-08-12T05:00: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63.89"/>
    <n v="187"/>
    <x v="1"/>
    <s v="USD"/>
    <n v="1314421200"/>
    <n v="1315026000"/>
    <d v="2011-08-27T05:00:00"/>
    <d v="2011-09-02T05:00: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47"/>
    <n v="2875"/>
    <x v="4"/>
    <s v="GBP"/>
    <n v="1293861600"/>
    <n v="1295071200"/>
    <d v="2011-01-01T06:00:00"/>
    <d v="2011-01-14T06:00: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108.48"/>
    <n v="88"/>
    <x v="1"/>
    <s v="USD"/>
    <n v="1507352400"/>
    <n v="1509426000"/>
    <d v="2017-10-07T05:00:00"/>
    <d v="2017-10-30T05:00: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72.02"/>
    <n v="191"/>
    <x v="1"/>
    <s v="USD"/>
    <n v="1296108000"/>
    <n v="1299391200"/>
    <d v="2011-01-27T06:00:00"/>
    <d v="2011-03-05T06:00:00"/>
    <b v="0"/>
    <b v="0"/>
    <s v="music/rock"/>
    <x v="1"/>
    <s v="rock"/>
  </r>
  <r>
    <s v="Gray-Davis"/>
    <s v="Re-contextualized local initiative"/>
    <n v="5200"/>
    <n v="8330"/>
    <n v="160.19230769230771"/>
    <x v="1"/>
    <n v="59.93"/>
    <n v="139"/>
    <x v="1"/>
    <s v="USD"/>
    <n v="1324965600"/>
    <n v="1325052000"/>
    <d v="2011-12-27T06:00:00"/>
    <d v="2011-12-27T06:00:00"/>
    <b v="0"/>
    <b v="0"/>
    <s v="music/rock"/>
    <x v="1"/>
    <s v="rock"/>
  </r>
  <r>
    <s v="Ramirez-Myers"/>
    <s v="Switchable intangible definition"/>
    <n v="900"/>
    <n v="14547"/>
    <n v="1616.3333333333335"/>
    <x v="1"/>
    <n v="78.209999999999994"/>
    <n v="186"/>
    <x v="1"/>
    <s v="USD"/>
    <n v="1520229600"/>
    <n v="1522818000"/>
    <d v="2018-03-05T06:00:00"/>
    <d v="2018-04-03T05:00: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04.78"/>
    <n v="112"/>
    <x v="2"/>
    <s v="AUD"/>
    <n v="1482991200"/>
    <n v="1485324000"/>
    <d v="2016-12-29T06:00:00"/>
    <d v="2017-01-24T06:00: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5.52"/>
    <n v="101"/>
    <x v="1"/>
    <s v="USD"/>
    <n v="1294034400"/>
    <n v="1294120800"/>
    <d v="2011-01-03T06:00:00"/>
    <d v="2011-01-03T06:00: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24.93"/>
    <n v="75"/>
    <x v="1"/>
    <s v="USD"/>
    <n v="1413608400"/>
    <n v="1415685600"/>
    <d v="2014-10-18T05:00:00"/>
    <d v="2014-11-10T06:00: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69.87"/>
    <n v="206"/>
    <x v="4"/>
    <s v="GBP"/>
    <n v="1286946000"/>
    <n v="1288933200"/>
    <d v="2010-10-13T05:00:00"/>
    <d v="2010-11-04T05:00: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95.73"/>
    <n v="154"/>
    <x v="1"/>
    <s v="USD"/>
    <n v="1359871200"/>
    <n v="1363237200"/>
    <d v="2013-02-03T06:00:00"/>
    <d v="2013-03-13T05:00: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30"/>
    <n v="5966"/>
    <x v="1"/>
    <s v="USD"/>
    <n v="1555304400"/>
    <n v="1555822800"/>
    <d v="2019-04-15T05:00:00"/>
    <d v="2019-04-20T05:00: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59.01"/>
    <n v="2176"/>
    <x v="1"/>
    <s v="USD"/>
    <n v="1423375200"/>
    <n v="1427778000"/>
    <d v="2015-02-08T06:00:00"/>
    <d v="2015-03-30T05:00: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84.76"/>
    <n v="169"/>
    <x v="1"/>
    <s v="USD"/>
    <n v="1420696800"/>
    <n v="1422424800"/>
    <d v="2015-01-08T06:00:00"/>
    <d v="2015-01-27T06:00: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78.010000000000005"/>
    <n v="2106"/>
    <x v="1"/>
    <s v="USD"/>
    <n v="1502946000"/>
    <n v="1503637200"/>
    <d v="2017-08-17T05:00:00"/>
    <d v="2017-08-24T05:00: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50.05"/>
    <n v="441"/>
    <x v="1"/>
    <s v="USD"/>
    <n v="1547186400"/>
    <n v="1547618400"/>
    <d v="2019-01-11T06:00:00"/>
    <d v="2019-01-15T06:00: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59.16"/>
    <n v="25"/>
    <x v="1"/>
    <s v="USD"/>
    <n v="1444971600"/>
    <n v="1449900000"/>
    <d v="2015-10-16T05:00:00"/>
    <d v="2015-12-11T06:00:00"/>
    <b v="0"/>
    <b v="0"/>
    <s v="music/indie rock"/>
    <x v="1"/>
    <s v="indie rock"/>
  </r>
  <r>
    <s v="Perry PLC"/>
    <s v="Mandatory uniform matrix"/>
    <n v="3400"/>
    <n v="12275"/>
    <n v="361.02941176470591"/>
    <x v="1"/>
    <n v="93.7"/>
    <n v="131"/>
    <x v="1"/>
    <s v="USD"/>
    <n v="1404622800"/>
    <n v="1405141200"/>
    <d v="2014-07-06T05:00:00"/>
    <d v="2014-07-11T05:00: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40.14"/>
    <n v="127"/>
    <x v="1"/>
    <s v="USD"/>
    <n v="1571720400"/>
    <n v="1572933600"/>
    <d v="2019-10-22T05:00:00"/>
    <d v="2019-11-04T06:00:00"/>
    <b v="0"/>
    <b v="0"/>
    <s v="theater/plays"/>
    <x v="3"/>
    <s v="plays"/>
  </r>
  <r>
    <s v="Fleming-Oliver"/>
    <s v="Managed stable function"/>
    <n v="178200"/>
    <n v="24882"/>
    <n v="13.962962962962964"/>
    <x v="0"/>
    <n v="70.09"/>
    <n v="355"/>
    <x v="1"/>
    <s v="USD"/>
    <n v="1526878800"/>
    <n v="1530162000"/>
    <d v="2018-05-21T05:00:00"/>
    <d v="2018-06-27T05:00: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66.180000000000007"/>
    <n v="44"/>
    <x v="4"/>
    <s v="GBP"/>
    <n v="1319691600"/>
    <n v="1320904800"/>
    <d v="2011-10-27T05:00:00"/>
    <d v="2011-11-09T06:00: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47.71"/>
    <n v="84"/>
    <x v="1"/>
    <s v="USD"/>
    <n v="1371963600"/>
    <n v="1372395600"/>
    <d v="2013-06-23T05:00:00"/>
    <d v="2013-06-27T05:00: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62.9"/>
    <n v="155"/>
    <x v="1"/>
    <s v="USD"/>
    <n v="1433739600"/>
    <n v="1437714000"/>
    <d v="2015-06-08T05:00:00"/>
    <d v="2015-07-23T05:00:00"/>
    <b v="0"/>
    <b v="0"/>
    <s v="theater/plays"/>
    <x v="3"/>
    <s v="plays"/>
  </r>
  <r>
    <s v="King Ltd"/>
    <s v="Visionary systemic process improvement"/>
    <n v="9100"/>
    <n v="5803"/>
    <n v="63.769230769230766"/>
    <x v="0"/>
    <n v="86.61"/>
    <n v="67"/>
    <x v="1"/>
    <s v="USD"/>
    <n v="1508130000"/>
    <n v="1509771600"/>
    <d v="2017-10-16T05:00:00"/>
    <d v="2017-11-03T05:00: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75.13"/>
    <n v="189"/>
    <x v="1"/>
    <s v="USD"/>
    <n v="1550037600"/>
    <n v="1550556000"/>
    <d v="2019-02-13T06:00:00"/>
    <d v="2019-02-18T06:00: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1"/>
    <n v="4799"/>
    <x v="1"/>
    <s v="USD"/>
    <n v="1486706400"/>
    <n v="1489039200"/>
    <d v="2017-02-10T06:00:00"/>
    <d v="2017-03-08T06:00: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50.01"/>
    <n v="1137"/>
    <x v="1"/>
    <s v="USD"/>
    <n v="1553835600"/>
    <n v="1556600400"/>
    <d v="2019-03-29T05:00:00"/>
    <d v="2019-04-29T05:00: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96.96"/>
    <n v="1068"/>
    <x v="1"/>
    <s v="USD"/>
    <n v="1277528400"/>
    <n v="1278565200"/>
    <d v="2010-06-26T05:00:00"/>
    <d v="2010-07-07T05:00: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100.93"/>
    <n v="424"/>
    <x v="1"/>
    <s v="USD"/>
    <n v="1339477200"/>
    <n v="1339909200"/>
    <d v="2012-06-12T05:00:00"/>
    <d v="2012-06-16T05:00:00"/>
    <b v="0"/>
    <b v="0"/>
    <s v="technology/wearables"/>
    <x v="2"/>
    <s v="wearables"/>
  </r>
  <r>
    <s v="Cruz Ltd"/>
    <s v="Exclusive dynamic adapter"/>
    <n v="114800"/>
    <n v="12938"/>
    <n v="11.270034843205574"/>
    <x v="3"/>
    <n v="89.23"/>
    <n v="145"/>
    <x v="5"/>
    <s v="CHF"/>
    <n v="1325656800"/>
    <n v="1325829600"/>
    <d v="2012-01-04T06:00:00"/>
    <d v="2012-01-05T06:00: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87.98"/>
    <n v="1152"/>
    <x v="1"/>
    <s v="USD"/>
    <n v="1288242000"/>
    <n v="1290578400"/>
    <d v="2010-10-28T05:00:00"/>
    <d v="2010-11-23T06:00:00"/>
    <b v="0"/>
    <b v="0"/>
    <s v="theater/plays"/>
    <x v="3"/>
    <s v="plays"/>
  </r>
  <r>
    <s v="Davis-Allen"/>
    <s v="Digitized eco-centric core"/>
    <n v="2400"/>
    <n v="4477"/>
    <n v="186.54166666666669"/>
    <x v="1"/>
    <n v="89.54"/>
    <n v="50"/>
    <x v="1"/>
    <s v="USD"/>
    <n v="1379048400"/>
    <n v="1380344400"/>
    <d v="2013-09-13T05:00:00"/>
    <d v="2013-09-27T05:00: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29.09"/>
    <n v="151"/>
    <x v="1"/>
    <s v="USD"/>
    <n v="1389679200"/>
    <n v="1389852000"/>
    <d v="2014-01-14T06:00:00"/>
    <d v="2014-01-15T06:00: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42.01"/>
    <n v="1608"/>
    <x v="1"/>
    <s v="USD"/>
    <n v="1294293600"/>
    <n v="1294466400"/>
    <d v="2011-01-06T06:00:00"/>
    <d v="2011-01-07T06:00: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47"/>
    <n v="3059"/>
    <x v="0"/>
    <s v="CAD"/>
    <n v="1500267600"/>
    <n v="1500354000"/>
    <d v="2017-07-17T05:00:00"/>
    <d v="2017-07-17T05:00:00"/>
    <b v="0"/>
    <b v="0"/>
    <s v="music/jazz"/>
    <x v="1"/>
    <s v="jazz"/>
  </r>
  <r>
    <s v="Noble-Bailey"/>
    <s v="Customizable dynamic info-mediaries"/>
    <n v="800"/>
    <n v="3755"/>
    <n v="469.37499999999994"/>
    <x v="1"/>
    <n v="110.44"/>
    <n v="34"/>
    <x v="1"/>
    <s v="USD"/>
    <n v="1375074000"/>
    <n v="1375938000"/>
    <d v="2013-07-29T05:00:00"/>
    <d v="2013-08-07T05:00: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41.99"/>
    <n v="220"/>
    <x v="1"/>
    <s v="USD"/>
    <n v="1323324000"/>
    <n v="1323410400"/>
    <d v="2011-12-08T06:00:00"/>
    <d v="2011-12-08T06:00:00"/>
    <b v="1"/>
    <b v="0"/>
    <s v="theater/plays"/>
    <x v="3"/>
    <s v="plays"/>
  </r>
  <r>
    <s v="Holmes PLC"/>
    <s v="Digitized local info-mediaries"/>
    <n v="46100"/>
    <n v="77012"/>
    <n v="167.05422993492408"/>
    <x v="1"/>
    <n v="48.01"/>
    <n v="1604"/>
    <x v="2"/>
    <s v="AUD"/>
    <n v="1538715600"/>
    <n v="1539406800"/>
    <d v="2018-10-05T05:00:00"/>
    <d v="2018-10-12T05:00: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31.02"/>
    <n v="454"/>
    <x v="1"/>
    <s v="USD"/>
    <n v="1369285200"/>
    <n v="1369803600"/>
    <d v="2013-05-23T05:00:00"/>
    <d v="2013-05-28T05:00:00"/>
    <b v="0"/>
    <b v="0"/>
    <s v="music/rock"/>
    <x v="1"/>
    <s v="rock"/>
  </r>
  <r>
    <s v="Myers LLC"/>
    <s v="Reactive bottom-line open architecture"/>
    <n v="1700"/>
    <n v="12202"/>
    <n v="717.76470588235293"/>
    <x v="1"/>
    <n v="99.2"/>
    <n v="123"/>
    <x v="6"/>
    <s v="EUR"/>
    <n v="1525755600"/>
    <n v="1525928400"/>
    <d v="2018-05-08T05:00:00"/>
    <d v="2018-05-09T05:00: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66.02"/>
    <n v="941"/>
    <x v="1"/>
    <s v="USD"/>
    <n v="1296626400"/>
    <n v="1297231200"/>
    <d v="2011-02-02T06:00:00"/>
    <d v="2011-02-08T06:00:00"/>
    <b v="0"/>
    <b v="0"/>
    <s v="music/indie rock"/>
    <x v="1"/>
    <s v="indie rock"/>
  </r>
  <r>
    <s v="Bell PLC"/>
    <s v="Ergonomic eco-centric open architecture"/>
    <n v="100"/>
    <n v="2"/>
    <n v="2"/>
    <x v="0"/>
    <n v="2"/>
    <n v="1"/>
    <x v="1"/>
    <s v="USD"/>
    <n v="1376629200"/>
    <n v="1378530000"/>
    <d v="2013-08-16T05:00:00"/>
    <d v="2013-09-06T05:00: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46.06"/>
    <n v="299"/>
    <x v="1"/>
    <s v="USD"/>
    <n v="1572152400"/>
    <n v="1572152400"/>
    <d v="2019-10-27T05:00:00"/>
    <d v="2019-10-26T05:00: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73.650000000000006"/>
    <n v="40"/>
    <x v="1"/>
    <s v="USD"/>
    <n v="1325829600"/>
    <n v="1329890400"/>
    <d v="2012-01-06T06:00:00"/>
    <d v="2012-02-21T06:00: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55.99"/>
    <n v="3015"/>
    <x v="0"/>
    <s v="CAD"/>
    <n v="1273640400"/>
    <n v="1276750800"/>
    <d v="2010-05-12T05:00:00"/>
    <d v="2010-06-16T05:00: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68.989999999999995"/>
    <n v="2237"/>
    <x v="1"/>
    <s v="USD"/>
    <n v="1510639200"/>
    <n v="1510898400"/>
    <d v="2017-11-14T06:00:00"/>
    <d v="2017-11-16T06:00:00"/>
    <b v="0"/>
    <b v="0"/>
    <s v="theater/plays"/>
    <x v="3"/>
    <s v="plays"/>
  </r>
  <r>
    <s v="Lee LLC"/>
    <s v="Synchronized secondary analyzer"/>
    <n v="29600"/>
    <n v="26527"/>
    <n v="89.618243243243242"/>
    <x v="0"/>
    <n v="60.98"/>
    <n v="435"/>
    <x v="1"/>
    <s v="USD"/>
    <n v="1528088400"/>
    <n v="1532408400"/>
    <d v="2018-06-04T05:00:00"/>
    <d v="2018-07-23T05:00: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110.98"/>
    <n v="645"/>
    <x v="1"/>
    <s v="USD"/>
    <n v="1359525600"/>
    <n v="1360562400"/>
    <d v="2013-01-30T06:00:00"/>
    <d v="2013-02-10T06:00: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25"/>
    <n v="484"/>
    <x v="3"/>
    <s v="DKK"/>
    <n v="1570942800"/>
    <n v="1571547600"/>
    <d v="2019-10-13T05:00:00"/>
    <d v="2019-10-19T05:00: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78.760000000000005"/>
    <n v="154"/>
    <x v="0"/>
    <s v="CAD"/>
    <n v="1466398800"/>
    <n v="1468126800"/>
    <d v="2016-06-20T05:00:00"/>
    <d v="2016-07-09T05:00: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87.96"/>
    <n v="714"/>
    <x v="1"/>
    <s v="USD"/>
    <n v="1492491600"/>
    <n v="1492837200"/>
    <d v="2017-04-18T05:00:00"/>
    <d v="2017-04-21T05:00:00"/>
    <b v="0"/>
    <b v="0"/>
    <s v="music/rock"/>
    <x v="1"/>
    <s v="rock"/>
  </r>
  <r>
    <s v="Mcmillan Group"/>
    <s v="Advanced cohesive Graphic Interface"/>
    <n v="153700"/>
    <n v="55536"/>
    <n v="36.132726089785294"/>
    <x v="2"/>
    <n v="49.99"/>
    <n v="1111"/>
    <x v="1"/>
    <s v="USD"/>
    <n v="1430197200"/>
    <n v="1430197200"/>
    <d v="2015-04-28T05:00:00"/>
    <d v="2015-04-27T05:00: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99.52"/>
    <n v="82"/>
    <x v="1"/>
    <s v="USD"/>
    <n v="1496034000"/>
    <n v="1496206800"/>
    <d v="2017-05-29T05:00:00"/>
    <d v="2017-05-30T05:00: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04.82"/>
    <n v="134"/>
    <x v="1"/>
    <s v="USD"/>
    <n v="1388728800"/>
    <n v="1389592800"/>
    <d v="2014-01-03T06:00:00"/>
    <d v="2014-01-12T06:00: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.01"/>
    <n v="1089"/>
    <x v="1"/>
    <s v="USD"/>
    <n v="1543298400"/>
    <n v="1545631200"/>
    <d v="2018-11-27T06:00:00"/>
    <d v="2018-12-23T06:00: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29"/>
    <n v="5497"/>
    <x v="1"/>
    <s v="USD"/>
    <n v="1271739600"/>
    <n v="1272430800"/>
    <d v="2010-04-20T05:00:00"/>
    <d v="2010-04-27T05:00: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30.03"/>
    <n v="418"/>
    <x v="1"/>
    <s v="USD"/>
    <n v="1326434400"/>
    <n v="1327903200"/>
    <d v="2012-01-13T06:00:00"/>
    <d v="2012-01-29T06:00: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41.01"/>
    <n v="1439"/>
    <x v="1"/>
    <s v="USD"/>
    <n v="1295244000"/>
    <n v="1296021600"/>
    <d v="2011-01-17T06:00:00"/>
    <d v="2011-01-25T06:00: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62.87"/>
    <n v="15"/>
    <x v="1"/>
    <s v="USD"/>
    <n v="1541221200"/>
    <n v="1543298400"/>
    <d v="2018-11-03T05:00:00"/>
    <d v="2018-11-26T06:00:00"/>
    <b v="0"/>
    <b v="0"/>
    <s v="theater/plays"/>
    <x v="3"/>
    <s v="plays"/>
  </r>
  <r>
    <s v="Jackson PLC"/>
    <s v="Quality-focused client-server core"/>
    <n v="163700"/>
    <n v="93963"/>
    <n v="57.399511301160658"/>
    <x v="0"/>
    <n v="47.01"/>
    <n v="1999"/>
    <x v="0"/>
    <s v="CAD"/>
    <n v="1336280400"/>
    <n v="1336366800"/>
    <d v="2012-05-06T05:00:00"/>
    <d v="2012-05-06T05:00: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27"/>
    <n v="5203"/>
    <x v="1"/>
    <s v="USD"/>
    <n v="1324533600"/>
    <n v="1325052000"/>
    <d v="2011-12-22T06:00:00"/>
    <d v="2011-12-27T06:00:00"/>
    <b v="0"/>
    <b v="0"/>
    <s v="technology/web"/>
    <x v="2"/>
    <s v="web"/>
  </r>
  <r>
    <s v="Blair, Reyes and Woods"/>
    <s v="Cross-platform interactive synergy"/>
    <n v="5000"/>
    <n v="6423"/>
    <n v="128.46"/>
    <x v="1"/>
    <n v="68.33"/>
    <n v="94"/>
    <x v="1"/>
    <s v="USD"/>
    <n v="1498366800"/>
    <n v="1499576400"/>
    <d v="2017-06-25T05:00:00"/>
    <d v="2017-07-08T05:00:00"/>
    <b v="0"/>
    <b v="0"/>
    <s v="theater/plays"/>
    <x v="3"/>
    <s v="plays"/>
  </r>
  <r>
    <s v="Thomas-Lopez"/>
    <s v="User-centric fault-tolerant archive"/>
    <n v="9400"/>
    <n v="6015"/>
    <n v="63.989361702127653"/>
    <x v="0"/>
    <n v="50.97"/>
    <n v="118"/>
    <x v="1"/>
    <s v="USD"/>
    <n v="1498712400"/>
    <n v="1501304400"/>
    <d v="2017-06-29T05:00:00"/>
    <d v="2017-07-28T05:00: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54.02"/>
    <n v="205"/>
    <x v="1"/>
    <s v="USD"/>
    <n v="1271480400"/>
    <n v="1273208400"/>
    <d v="2010-04-17T05:00:00"/>
    <d v="2010-05-06T05:00: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97.06"/>
    <n v="162"/>
    <x v="1"/>
    <s v="USD"/>
    <n v="1316667600"/>
    <n v="1316840400"/>
    <d v="2011-09-22T05:00:00"/>
    <d v="2011-09-23T05:00: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24.87"/>
    <n v="83"/>
    <x v="1"/>
    <s v="USD"/>
    <n v="1524027600"/>
    <n v="1524546000"/>
    <d v="2018-04-18T05:00:00"/>
    <d v="2018-04-23T05:00: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84.42"/>
    <n v="92"/>
    <x v="1"/>
    <s v="USD"/>
    <n v="1438059600"/>
    <n v="1438578000"/>
    <d v="2015-07-28T05:00:00"/>
    <d v="2015-08-02T05:00: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47.09"/>
    <n v="219"/>
    <x v="1"/>
    <s v="USD"/>
    <n v="1361944800"/>
    <n v="1362549600"/>
    <d v="2013-02-27T06:00:00"/>
    <d v="2013-03-05T06:00: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78"/>
    <n v="2526"/>
    <x v="1"/>
    <s v="USD"/>
    <n v="1410584400"/>
    <n v="1413349200"/>
    <d v="2014-09-13T05:00:00"/>
    <d v="2014-10-14T05:00: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62.97"/>
    <n v="747"/>
    <x v="1"/>
    <s v="USD"/>
    <n v="1297404000"/>
    <n v="1298008800"/>
    <d v="2011-02-11T06:00:00"/>
    <d v="2011-02-17T06:00: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81.010000000000005"/>
    <n v="2138"/>
    <x v="1"/>
    <s v="USD"/>
    <n v="1392012000"/>
    <n v="1394427600"/>
    <d v="2014-02-10T06:00:00"/>
    <d v="2014-03-09T05:00: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65.319999999999993"/>
    <n v="84"/>
    <x v="1"/>
    <s v="USD"/>
    <n v="1569733200"/>
    <n v="1572670800"/>
    <d v="2019-09-29T05:00:00"/>
    <d v="2019-11-01T05:00:00"/>
    <b v="0"/>
    <b v="0"/>
    <s v="theater/plays"/>
    <x v="3"/>
    <s v="plays"/>
  </r>
  <r>
    <s v="Rosales LLC"/>
    <s v="Compatible multimedia utilization"/>
    <n v="5100"/>
    <n v="9817"/>
    <n v="192.49019607843135"/>
    <x v="1"/>
    <n v="104.44"/>
    <n v="94"/>
    <x v="1"/>
    <s v="USD"/>
    <n v="1529643600"/>
    <n v="1531112400"/>
    <d v="2018-06-22T05:00:00"/>
    <d v="2018-07-08T05:00:00"/>
    <b v="1"/>
    <b v="0"/>
    <s v="theater/plays"/>
    <x v="3"/>
    <s v="plays"/>
  </r>
  <r>
    <s v="Harper-Bryan"/>
    <s v="Re-contextualized dedicated hardware"/>
    <n v="7700"/>
    <n v="6369"/>
    <n v="82.714285714285722"/>
    <x v="0"/>
    <n v="69.989999999999995"/>
    <n v="91"/>
    <x v="1"/>
    <s v="USD"/>
    <n v="1399006800"/>
    <n v="1400734800"/>
    <d v="2014-05-02T05:00:00"/>
    <d v="2014-05-21T05:00: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83.02"/>
    <n v="792"/>
    <x v="1"/>
    <s v="USD"/>
    <n v="1385359200"/>
    <n v="1386741600"/>
    <d v="2013-11-25T06:00:00"/>
    <d v="2013-12-10T06:00: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90.3"/>
    <n v="10"/>
    <x v="0"/>
    <s v="CAD"/>
    <n v="1480572000"/>
    <n v="1481781600"/>
    <d v="2016-12-01T06:00:00"/>
    <d v="2016-12-14T06:00: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03.98"/>
    <n v="1713"/>
    <x v="6"/>
    <s v="EUR"/>
    <n v="1418623200"/>
    <n v="1419660000"/>
    <d v="2014-12-15T06:00:00"/>
    <d v="2014-12-26T06:00:00"/>
    <b v="0"/>
    <b v="1"/>
    <s v="theater/plays"/>
    <x v="3"/>
    <s v="plays"/>
  </r>
  <r>
    <s v="King-Nguyen"/>
    <s v="Open-source incremental throughput"/>
    <n v="1300"/>
    <n v="13678"/>
    <n v="1052.1538461538462"/>
    <x v="1"/>
    <n v="54.93"/>
    <n v="249"/>
    <x v="1"/>
    <s v="USD"/>
    <n v="1555736400"/>
    <n v="1555822800"/>
    <d v="2019-04-20T05:00:00"/>
    <d v="2019-04-20T05:00:00"/>
    <b v="0"/>
    <b v="0"/>
    <s v="music/jazz"/>
    <x v="1"/>
    <s v="jazz"/>
  </r>
  <r>
    <s v="Hansen Group"/>
    <s v="Centralized regional interface"/>
    <n v="8100"/>
    <n v="9969"/>
    <n v="123.07407407407408"/>
    <x v="1"/>
    <n v="51.92"/>
    <n v="192"/>
    <x v="1"/>
    <s v="USD"/>
    <n v="1442120400"/>
    <n v="1442379600"/>
    <d v="2015-09-13T05:00:00"/>
    <d v="2015-09-15T05:00: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60.03"/>
    <n v="247"/>
    <x v="1"/>
    <s v="USD"/>
    <n v="1362376800"/>
    <n v="1364965200"/>
    <d v="2013-03-04T06:00:00"/>
    <d v="2013-04-02T05:00:00"/>
    <b v="0"/>
    <b v="0"/>
    <s v="theater/plays"/>
    <x v="3"/>
    <s v="plays"/>
  </r>
  <r>
    <s v="Cummings Inc"/>
    <s v="Digitized transitional monitoring"/>
    <n v="28400"/>
    <n v="100900"/>
    <n v="355.28169014084506"/>
    <x v="1"/>
    <n v="44"/>
    <n v="2293"/>
    <x v="1"/>
    <s v="USD"/>
    <n v="1478408400"/>
    <n v="1479016800"/>
    <d v="2016-11-06T05:00:00"/>
    <d v="2016-11-12T06:00: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53"/>
    <n v="3131"/>
    <x v="1"/>
    <s v="USD"/>
    <n v="1498798800"/>
    <n v="1499662800"/>
    <d v="2017-06-30T05:00:00"/>
    <d v="2017-07-09T05:00: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54.5"/>
    <n v="32"/>
    <x v="1"/>
    <s v="USD"/>
    <n v="1335416400"/>
    <n v="1337835600"/>
    <d v="2012-04-26T05:00:00"/>
    <d v="2012-05-23T05:00: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75.040000000000006"/>
    <n v="143"/>
    <x v="6"/>
    <s v="EUR"/>
    <n v="1504328400"/>
    <n v="1505710800"/>
    <d v="2017-09-02T05:00:00"/>
    <d v="2017-09-17T05:00:00"/>
    <b v="0"/>
    <b v="0"/>
    <s v="theater/plays"/>
    <x v="3"/>
    <s v="plays"/>
  </r>
  <r>
    <s v="Clark-Bowman"/>
    <s v="Stand-alone user-facing service-desk"/>
    <n v="9300"/>
    <n v="3232"/>
    <n v="34.752688172043008"/>
    <x v="3"/>
    <n v="35.909999999999997"/>
    <n v="90"/>
    <x v="1"/>
    <s v="USD"/>
    <n v="1285822800"/>
    <n v="1287464400"/>
    <d v="2010-09-30T05:00:00"/>
    <d v="2010-10-18T05:00:00"/>
    <b v="0"/>
    <b v="0"/>
    <s v="theater/plays"/>
    <x v="3"/>
    <s v="plays"/>
  </r>
  <r>
    <s v="Hensley Ltd"/>
    <s v="Versatile global attitude"/>
    <n v="6200"/>
    <n v="10938"/>
    <n v="176.41935483870967"/>
    <x v="1"/>
    <n v="36.950000000000003"/>
    <n v="296"/>
    <x v="1"/>
    <s v="USD"/>
    <n v="1311483600"/>
    <n v="1311656400"/>
    <d v="2011-07-24T05:00:00"/>
    <d v="2011-07-25T05:00: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63.17"/>
    <n v="170"/>
    <x v="1"/>
    <s v="USD"/>
    <n v="1291356000"/>
    <n v="1293170400"/>
    <d v="2010-12-03T06:00:00"/>
    <d v="2010-12-23T06:00: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29.99"/>
    <n v="186"/>
    <x v="1"/>
    <s v="USD"/>
    <n v="1355810400"/>
    <n v="1355983200"/>
    <d v="2012-12-18T06:00:00"/>
    <d v="2012-12-19T06:00: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86"/>
    <n v="439"/>
    <x v="4"/>
    <s v="GBP"/>
    <n v="1513663200"/>
    <n v="1515045600"/>
    <d v="2017-12-19T06:00:00"/>
    <d v="2018-01-03T06:00: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75.010000000000005"/>
    <n v="605"/>
    <x v="1"/>
    <s v="USD"/>
    <n v="1365915600"/>
    <n v="1366088400"/>
    <d v="2013-04-14T05:00:00"/>
    <d v="2013-04-15T05:00:00"/>
    <b v="0"/>
    <b v="1"/>
    <s v="games/video games"/>
    <x v="6"/>
    <s v="video games"/>
  </r>
  <r>
    <s v="Cuevas-Morales"/>
    <s v="Public-key coherent ability"/>
    <n v="900"/>
    <n v="8703"/>
    <n v="967"/>
    <x v="1"/>
    <n v="101.2"/>
    <n v="86"/>
    <x v="3"/>
    <s v="DKK"/>
    <n v="1551852000"/>
    <n v="1553317200"/>
    <d v="2019-03-06T06:00:00"/>
    <d v="2019-03-22T05:00:00"/>
    <b v="0"/>
    <b v="0"/>
    <s v="games/video games"/>
    <x v="6"/>
    <s v="video games"/>
  </r>
  <r>
    <s v="Delgado-Hatfield"/>
    <s v="Up-sized composite success"/>
    <n v="100"/>
    <n v="4"/>
    <n v="4"/>
    <x v="0"/>
    <n v="4"/>
    <n v="1"/>
    <x v="0"/>
    <s v="CAD"/>
    <n v="1540098000"/>
    <n v="1542088800"/>
    <d v="2018-10-21T05:00:00"/>
    <d v="2018-11-12T06:00: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29"/>
    <n v="6286"/>
    <x v="1"/>
    <s v="USD"/>
    <n v="1500440400"/>
    <n v="1503118800"/>
    <d v="2017-07-19T05:00:00"/>
    <d v="2017-08-18T05:00:00"/>
    <b v="0"/>
    <b v="0"/>
    <s v="music/rock"/>
    <x v="1"/>
    <s v="rock"/>
  </r>
  <r>
    <s v="Morris Group"/>
    <s v="Realigned impactful artificial intelligence"/>
    <n v="4800"/>
    <n v="3045"/>
    <n v="63.4375"/>
    <x v="0"/>
    <n v="98.23"/>
    <n v="31"/>
    <x v="1"/>
    <s v="USD"/>
    <n v="1278392400"/>
    <n v="1278478800"/>
    <d v="2010-07-06T05:00:00"/>
    <d v="2010-07-06T05:00: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87"/>
    <n v="1181"/>
    <x v="1"/>
    <s v="USD"/>
    <n v="1480572000"/>
    <n v="1484114400"/>
    <d v="2016-12-01T06:00:00"/>
    <d v="2017-01-10T06:00: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45.21"/>
    <n v="39"/>
    <x v="1"/>
    <s v="USD"/>
    <n v="1382331600"/>
    <n v="1385445600"/>
    <d v="2013-10-21T05:00:00"/>
    <d v="2013-11-25T06:00: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"/>
    <n v="3727"/>
    <x v="1"/>
    <s v="USD"/>
    <n v="1316754000"/>
    <n v="1318741200"/>
    <d v="2011-09-23T05:00:00"/>
    <d v="2011-10-15T05:00: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94.98"/>
    <n v="1605"/>
    <x v="1"/>
    <s v="USD"/>
    <n v="1518242400"/>
    <n v="1518242400"/>
    <d v="2018-02-10T06:00:00"/>
    <d v="2018-02-09T06:00: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28.96"/>
    <n v="46"/>
    <x v="1"/>
    <s v="USD"/>
    <n v="1476421200"/>
    <n v="1476594000"/>
    <d v="2016-10-14T05:00:00"/>
    <d v="2016-10-15T05:00: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55.99"/>
    <n v="2120"/>
    <x v="1"/>
    <s v="USD"/>
    <n v="1269752400"/>
    <n v="1273554000"/>
    <d v="2010-03-28T05:00:00"/>
    <d v="2010-05-10T05:00: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54.04"/>
    <n v="105"/>
    <x v="1"/>
    <s v="USD"/>
    <n v="1419746400"/>
    <n v="1421906400"/>
    <d v="2014-12-28T06:00:00"/>
    <d v="2015-01-21T06:00: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82.38"/>
    <n v="50"/>
    <x v="1"/>
    <s v="USD"/>
    <n v="1281330000"/>
    <n v="1281589200"/>
    <d v="2010-08-09T05:00:00"/>
    <d v="2010-08-11T05:00:00"/>
    <b v="0"/>
    <b v="0"/>
    <s v="theater/plays"/>
    <x v="3"/>
    <s v="plays"/>
  </r>
  <r>
    <s v="Terry-Salinas"/>
    <s v="Networked secondary structure"/>
    <n v="98800"/>
    <n v="139354"/>
    <n v="141.04655870445345"/>
    <x v="1"/>
    <n v="67"/>
    <n v="2080"/>
    <x v="1"/>
    <s v="USD"/>
    <n v="1398661200"/>
    <n v="1400389200"/>
    <d v="2014-04-28T05:00:00"/>
    <d v="2014-05-17T05:00: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107.91"/>
    <n v="535"/>
    <x v="1"/>
    <s v="USD"/>
    <n v="1359525600"/>
    <n v="1362808800"/>
    <d v="2013-01-30T06:00:00"/>
    <d v="2013-03-08T06:00: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69.010000000000005"/>
    <n v="2105"/>
    <x v="1"/>
    <s v="USD"/>
    <n v="1388469600"/>
    <n v="1388815200"/>
    <d v="2013-12-31T06:00:00"/>
    <d v="2014-01-03T06:00: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39.01"/>
    <n v="2436"/>
    <x v="1"/>
    <s v="USD"/>
    <n v="1518328800"/>
    <n v="1519538400"/>
    <d v="2018-02-11T06:00:00"/>
    <d v="2018-02-24T06:00:00"/>
    <b v="0"/>
    <b v="0"/>
    <s v="theater/plays"/>
    <x v="3"/>
    <s v="plays"/>
  </r>
  <r>
    <s v="Gonzalez-Robbins"/>
    <s v="Up-sized responsive protocol"/>
    <n v="4700"/>
    <n v="8829"/>
    <n v="187.85106382978722"/>
    <x v="1"/>
    <n v="110.36"/>
    <n v="80"/>
    <x v="1"/>
    <s v="USD"/>
    <n v="1517032800"/>
    <n v="1517810400"/>
    <d v="2018-01-27T06:00:00"/>
    <d v="2018-02-04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94.86"/>
    <n v="42"/>
    <x v="1"/>
    <s v="USD"/>
    <n v="1368594000"/>
    <n v="1370581200"/>
    <d v="2013-05-15T05:00:00"/>
    <d v="2013-06-06T05:00: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57.94"/>
    <n v="139"/>
    <x v="0"/>
    <s v="CAD"/>
    <n v="1448258400"/>
    <n v="1448863200"/>
    <d v="2015-11-23T06:00:00"/>
    <d v="2015-11-29T06:00:00"/>
    <b v="0"/>
    <b v="1"/>
    <s v="technology/web"/>
    <x v="2"/>
    <s v="web"/>
  </r>
  <r>
    <s v="Hughes Inc"/>
    <s v="Streamlined neutral analyzer"/>
    <n v="4000"/>
    <n v="1620"/>
    <n v="40.5"/>
    <x v="0"/>
    <n v="101.25"/>
    <n v="16"/>
    <x v="1"/>
    <s v="USD"/>
    <n v="1555218000"/>
    <n v="1556600400"/>
    <d v="2019-04-14T05:00:00"/>
    <d v="2019-04-29T05:00:00"/>
    <b v="0"/>
    <b v="0"/>
    <s v="theater/plays"/>
    <x v="3"/>
    <s v="plays"/>
  </r>
  <r>
    <s v="Olsen-Ryan"/>
    <s v="Assimilated neutral utilization"/>
    <n v="5600"/>
    <n v="10328"/>
    <n v="184.42857142857144"/>
    <x v="1"/>
    <n v="64.959999999999994"/>
    <n v="159"/>
    <x v="1"/>
    <s v="USD"/>
    <n v="1431925200"/>
    <n v="1432098000"/>
    <d v="2015-05-18T05:00:00"/>
    <d v="2015-05-19T05:00: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27.01"/>
    <n v="381"/>
    <x v="1"/>
    <s v="USD"/>
    <n v="1481522400"/>
    <n v="1482127200"/>
    <d v="2016-12-12T06:00:00"/>
    <d v="2016-12-18T06:00:00"/>
    <b v="0"/>
    <b v="0"/>
    <s v="technology/wearables"/>
    <x v="2"/>
    <s v="wearables"/>
  </r>
  <r>
    <s v="Perry and Sons"/>
    <s v="Configurable static help-desk"/>
    <n v="3100"/>
    <n v="9889"/>
    <n v="319"/>
    <x v="1"/>
    <n v="50.97"/>
    <n v="194"/>
    <x v="4"/>
    <s v="GBP"/>
    <n v="1335934800"/>
    <n v="1335934800"/>
    <d v="2012-05-02T05:00:00"/>
    <d v="2012-05-01T05:00: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104.94"/>
    <n v="575"/>
    <x v="1"/>
    <s v="USD"/>
    <n v="1552280400"/>
    <n v="1556946000"/>
    <d v="2019-03-11T05:00:00"/>
    <d v="2019-05-03T05:00:00"/>
    <b v="0"/>
    <b v="0"/>
    <s v="music/rock"/>
    <x v="1"/>
    <s v="rock"/>
  </r>
  <r>
    <s v="Richardson Inc"/>
    <s v="Assimilated fault-tolerant capacity"/>
    <n v="5000"/>
    <n v="8907"/>
    <n v="178.14000000000001"/>
    <x v="1"/>
    <n v="84.03"/>
    <n v="106"/>
    <x v="1"/>
    <s v="USD"/>
    <n v="1529989200"/>
    <n v="1530075600"/>
    <d v="2018-06-26T05:00:00"/>
    <d v="2018-06-26T05:00:00"/>
    <b v="0"/>
    <b v="0"/>
    <s v="music/electric music"/>
    <x v="1"/>
    <s v="electric music"/>
  </r>
  <r>
    <s v="Santos-Young"/>
    <s v="Enhanced neutral ability"/>
    <n v="4000"/>
    <n v="14606"/>
    <n v="365.15"/>
    <x v="1"/>
    <n v="102.86"/>
    <n v="142"/>
    <x v="1"/>
    <s v="USD"/>
    <n v="1418709600"/>
    <n v="1418796000"/>
    <d v="2014-12-16T06:00:00"/>
    <d v="2014-12-16T06:00: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39.96"/>
    <n v="211"/>
    <x v="1"/>
    <s v="USD"/>
    <n v="1372136400"/>
    <n v="1372482000"/>
    <d v="2013-06-25T05:00:00"/>
    <d v="2013-06-28T05:00: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51"/>
    <n v="1120"/>
    <x v="1"/>
    <s v="USD"/>
    <n v="1533877200"/>
    <n v="1534395600"/>
    <d v="2018-08-10T05:00:00"/>
    <d v="2018-08-15T05:00: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40.82"/>
    <n v="113"/>
    <x v="1"/>
    <s v="USD"/>
    <n v="1309064400"/>
    <n v="1311397200"/>
    <d v="2011-06-26T05:00:00"/>
    <d v="2011-07-22T05:00: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59"/>
    <n v="2756"/>
    <x v="1"/>
    <s v="USD"/>
    <n v="1425877200"/>
    <n v="1426914000"/>
    <d v="2015-03-09T05:00:00"/>
    <d v="2015-03-20T05:00: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71.16"/>
    <n v="173"/>
    <x v="4"/>
    <s v="GBP"/>
    <n v="1501304400"/>
    <n v="1501477200"/>
    <d v="2017-07-29T05:00:00"/>
    <d v="2017-07-30T05:00: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99.49"/>
    <n v="87"/>
    <x v="1"/>
    <s v="USD"/>
    <n v="1268287200"/>
    <n v="1269061200"/>
    <d v="2010-03-11T06:00:00"/>
    <d v="2010-03-19T05:00: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03.99"/>
    <n v="1538"/>
    <x v="1"/>
    <s v="USD"/>
    <n v="1412139600"/>
    <n v="1415772000"/>
    <d v="2014-10-01T05:00:00"/>
    <d v="2014-11-11T06:00: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76.56"/>
    <n v="9"/>
    <x v="1"/>
    <s v="USD"/>
    <n v="1330063200"/>
    <n v="1331013600"/>
    <d v="2012-02-24T06:00:00"/>
    <d v="2012-03-05T06:00: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87.07"/>
    <n v="554"/>
    <x v="1"/>
    <s v="USD"/>
    <n v="1576130400"/>
    <n v="1576735200"/>
    <d v="2019-12-12T06:00:00"/>
    <d v="2019-12-18T06:00:00"/>
    <b v="0"/>
    <b v="0"/>
    <s v="theater/plays"/>
    <x v="3"/>
    <s v="plays"/>
  </r>
  <r>
    <s v="Landry Inc"/>
    <s v="Synergistic cohesive adapter"/>
    <n v="29600"/>
    <n v="77021"/>
    <n v="260.20608108108109"/>
    <x v="1"/>
    <n v="49"/>
    <n v="1572"/>
    <x v="4"/>
    <s v="GBP"/>
    <n v="1407128400"/>
    <n v="1411362000"/>
    <d v="2014-08-04T05:00:00"/>
    <d v="2014-09-21T05:00: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42.97"/>
    <n v="648"/>
    <x v="4"/>
    <s v="GBP"/>
    <n v="1560142800"/>
    <n v="1563685200"/>
    <d v="2019-06-10T05:00:00"/>
    <d v="2019-07-20T05:00:00"/>
    <b v="0"/>
    <b v="0"/>
    <s v="theater/plays"/>
    <x v="3"/>
    <s v="plays"/>
  </r>
  <r>
    <s v="Davis, Cox and Fox"/>
    <s v="Compatible exuding Graphical User Interface"/>
    <n v="5200"/>
    <n v="702"/>
    <n v="13.5"/>
    <x v="0"/>
    <n v="33.43"/>
    <n v="21"/>
    <x v="4"/>
    <s v="GBP"/>
    <n v="1520575200"/>
    <n v="1521867600"/>
    <d v="2018-03-09T06:00:00"/>
    <d v="2018-03-23T05:00: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83.98"/>
    <n v="2346"/>
    <x v="1"/>
    <s v="USD"/>
    <n v="1492664400"/>
    <n v="1495515600"/>
    <d v="2017-04-20T05:00:00"/>
    <d v="2017-05-22T05:00: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01.42"/>
    <n v="115"/>
    <x v="1"/>
    <s v="USD"/>
    <n v="1454479200"/>
    <n v="1455948000"/>
    <d v="2016-02-03T06:00:00"/>
    <d v="2016-02-19T06:00:00"/>
    <b v="0"/>
    <b v="0"/>
    <s v="theater/plays"/>
    <x v="3"/>
    <s v="plays"/>
  </r>
  <r>
    <s v="Clark Inc"/>
    <s v="Down-sized mobile time-frame"/>
    <n v="9200"/>
    <n v="9339"/>
    <n v="101.5108695652174"/>
    <x v="1"/>
    <n v="109.87"/>
    <n v="85"/>
    <x v="6"/>
    <s v="EUR"/>
    <n v="1281934800"/>
    <n v="1282366800"/>
    <d v="2010-08-16T05:00:00"/>
    <d v="2010-08-20T05:00: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31.92"/>
    <n v="144"/>
    <x v="1"/>
    <s v="USD"/>
    <n v="1573970400"/>
    <n v="1574575200"/>
    <d v="2019-11-17T06:00:00"/>
    <d v="2019-11-23T06:00: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70.989999999999995"/>
    <n v="2443"/>
    <x v="1"/>
    <s v="USD"/>
    <n v="1372654800"/>
    <n v="1374901200"/>
    <d v="2013-07-01T05:00:00"/>
    <d v="2013-07-26T05:00: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77.03"/>
    <n v="595"/>
    <x v="1"/>
    <s v="USD"/>
    <n v="1275886800"/>
    <n v="1278910800"/>
    <d v="2010-06-07T05:00:00"/>
    <d v="2010-07-11T05:00: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101.78"/>
    <n v="64"/>
    <x v="1"/>
    <s v="USD"/>
    <n v="1561784400"/>
    <n v="1562907600"/>
    <d v="2019-06-29T05:00:00"/>
    <d v="2019-07-11T05:00: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51.06"/>
    <n v="268"/>
    <x v="1"/>
    <s v="USD"/>
    <n v="1332392400"/>
    <n v="1332478800"/>
    <d v="2012-03-22T05:00:00"/>
    <d v="2012-03-22T05:00: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68.02"/>
    <n v="195"/>
    <x v="3"/>
    <s v="DKK"/>
    <n v="1402376400"/>
    <n v="1402722000"/>
    <d v="2014-06-10T05:00:00"/>
    <d v="2014-06-13T05:00: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30.87"/>
    <n v="54"/>
    <x v="1"/>
    <s v="USD"/>
    <n v="1495342800"/>
    <n v="1496811600"/>
    <d v="2017-05-21T05:00:00"/>
    <d v="2017-06-06T05:00: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27.91"/>
    <n v="120"/>
    <x v="1"/>
    <s v="USD"/>
    <n v="1482213600"/>
    <n v="1482213600"/>
    <d v="2016-12-20T06:00:00"/>
    <d v="2016-12-19T06:00: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79.989999999999995"/>
    <n v="579"/>
    <x v="3"/>
    <s v="DKK"/>
    <n v="1420092000"/>
    <n v="1420264800"/>
    <d v="2015-01-01T06:00:00"/>
    <d v="2015-01-02T06:00: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38"/>
    <n v="2072"/>
    <x v="1"/>
    <s v="USD"/>
    <n v="1458018000"/>
    <n v="1458450000"/>
    <d v="2016-03-15T05:00:00"/>
    <d v="2016-03-19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8T05:00:00"/>
    <b v="0"/>
    <b v="1"/>
    <s v="theater/plays"/>
    <x v="3"/>
    <s v="plays"/>
  </r>
  <r>
    <s v="Mccann-Le"/>
    <s v="Focused coherent methodology"/>
    <n v="153600"/>
    <n v="107743"/>
    <n v="70.145182291666657"/>
    <x v="0"/>
    <n v="59.99"/>
    <n v="1796"/>
    <x v="1"/>
    <s v="USD"/>
    <n v="1363064400"/>
    <n v="1363237200"/>
    <d v="2013-03-12T05:00:00"/>
    <d v="2013-03-13T05:00: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37.04"/>
    <n v="186"/>
    <x v="2"/>
    <s v="AUD"/>
    <n v="1343365200"/>
    <n v="1345870800"/>
    <d v="2012-07-27T05:00:00"/>
    <d v="2012-08-24T05:00: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99.96"/>
    <n v="460"/>
    <x v="1"/>
    <s v="USD"/>
    <n v="1435726800"/>
    <n v="1437454800"/>
    <d v="2015-07-01T05:00:00"/>
    <d v="2015-07-20T05:00: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111.68"/>
    <n v="62"/>
    <x v="6"/>
    <s v="EUR"/>
    <n v="1431925200"/>
    <n v="1432011600"/>
    <d v="2015-05-18T05:00:00"/>
    <d v="2015-05-18T05:00:00"/>
    <b v="0"/>
    <b v="0"/>
    <s v="music/rock"/>
    <x v="1"/>
    <s v="rock"/>
  </r>
  <r>
    <s v="Jensen-Vargas"/>
    <s v="Ameliorated explicit parallelism"/>
    <n v="89900"/>
    <n v="12497"/>
    <n v="13.901001112347053"/>
    <x v="0"/>
    <n v="36.01"/>
    <n v="347"/>
    <x v="1"/>
    <s v="USD"/>
    <n v="1362722400"/>
    <n v="1366347600"/>
    <d v="2013-03-08T06:00:00"/>
    <d v="2013-04-18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66.010000000000005"/>
    <n v="2528"/>
    <x v="1"/>
    <s v="USD"/>
    <n v="1511416800"/>
    <n v="1512885600"/>
    <d v="2017-11-23T06:00:00"/>
    <d v="2017-12-09T06:00: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44.05"/>
    <n v="19"/>
    <x v="1"/>
    <s v="USD"/>
    <n v="1365483600"/>
    <n v="1369717200"/>
    <d v="2013-04-09T05:00:00"/>
    <d v="2013-05-27T05:00: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53"/>
    <n v="3657"/>
    <x v="1"/>
    <s v="USD"/>
    <n v="1532840400"/>
    <n v="1534654800"/>
    <d v="2018-07-29T05:00:00"/>
    <d v="2018-08-18T05:00:00"/>
    <b v="0"/>
    <b v="0"/>
    <s v="theater/plays"/>
    <x v="3"/>
    <s v="plays"/>
  </r>
  <r>
    <s v="White LLC"/>
    <s v="Robust zero-defect project"/>
    <n v="168500"/>
    <n v="119510"/>
    <n v="70.925816023738875"/>
    <x v="0"/>
    <n v="95"/>
    <n v="1258"/>
    <x v="1"/>
    <s v="USD"/>
    <n v="1336194000"/>
    <n v="1337058000"/>
    <d v="2012-05-05T05:00:00"/>
    <d v="2012-05-14T05:00: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70.91"/>
    <n v="131"/>
    <x v="2"/>
    <s v="AUD"/>
    <n v="1527742800"/>
    <n v="1529816400"/>
    <d v="2018-05-31T05:00:00"/>
    <d v="2018-06-23T05:00: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98.06"/>
    <n v="362"/>
    <x v="1"/>
    <s v="USD"/>
    <n v="1564030800"/>
    <n v="1564894800"/>
    <d v="2019-07-25T05:00:00"/>
    <d v="2019-08-03T05:00:00"/>
    <b v="0"/>
    <b v="0"/>
    <s v="theater/plays"/>
    <x v="3"/>
    <s v="plays"/>
  </r>
  <r>
    <s v="Williams-Walsh"/>
    <s v="Organized explicit core"/>
    <n v="9100"/>
    <n v="12678"/>
    <n v="139.31868131868131"/>
    <x v="1"/>
    <n v="53.05"/>
    <n v="239"/>
    <x v="1"/>
    <s v="USD"/>
    <n v="1404536400"/>
    <n v="1404622800"/>
    <d v="2014-07-05T05:00:00"/>
    <d v="2014-07-05T05:00: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93.14"/>
    <n v="35"/>
    <x v="1"/>
    <s v="USD"/>
    <n v="1284008400"/>
    <n v="1284181200"/>
    <d v="2010-09-09T05:00:00"/>
    <d v="2010-09-10T05:00: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8.95"/>
    <n v="528"/>
    <x v="5"/>
    <s v="CHF"/>
    <n v="1386309600"/>
    <n v="1386741600"/>
    <d v="2013-12-06T06:00:00"/>
    <d v="2013-12-10T06:00:00"/>
    <b v="0"/>
    <b v="1"/>
    <s v="music/rock"/>
    <x v="1"/>
    <s v="rock"/>
  </r>
  <r>
    <s v="Cox LLC"/>
    <s v="Phased 24hour flexibility"/>
    <n v="8600"/>
    <n v="4797"/>
    <n v="55.779069767441861"/>
    <x v="0"/>
    <n v="36.07"/>
    <n v="133"/>
    <x v="0"/>
    <s v="CAD"/>
    <n v="1324620000"/>
    <n v="1324792800"/>
    <d v="2011-12-23T06:00:00"/>
    <d v="2011-12-24T06:00: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63.03"/>
    <n v="846"/>
    <x v="1"/>
    <s v="USD"/>
    <n v="1281070800"/>
    <n v="1284354000"/>
    <d v="2010-08-06T05:00:00"/>
    <d v="2010-09-12T05:00: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84.72"/>
    <n v="78"/>
    <x v="1"/>
    <s v="USD"/>
    <n v="1493960400"/>
    <n v="1494392400"/>
    <d v="2017-05-05T05:00:00"/>
    <d v="2017-05-09T05:00: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62.2"/>
    <n v="10"/>
    <x v="1"/>
    <s v="USD"/>
    <n v="1519365600"/>
    <n v="1519538400"/>
    <d v="2018-02-23T06:00:00"/>
    <d v="2018-02-24T06:00: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01.98"/>
    <n v="1773"/>
    <x v="1"/>
    <s v="USD"/>
    <n v="1420696800"/>
    <n v="1421906400"/>
    <d v="2015-01-08T06:00:00"/>
    <d v="2015-01-21T06:00:00"/>
    <b v="0"/>
    <b v="1"/>
    <s v="music/rock"/>
    <x v="1"/>
    <s v="rock"/>
  </r>
  <r>
    <s v="Frederick, Jenkins and Collins"/>
    <s v="Organic radical collaboration"/>
    <n v="800"/>
    <n v="3406"/>
    <n v="425.75"/>
    <x v="1"/>
    <n v="106.44"/>
    <n v="32"/>
    <x v="1"/>
    <s v="USD"/>
    <n v="1555650000"/>
    <n v="1555909200"/>
    <d v="2019-04-19T05:00:00"/>
    <d v="2019-04-21T05:00:00"/>
    <b v="0"/>
    <b v="0"/>
    <s v="theater/plays"/>
    <x v="3"/>
    <s v="plays"/>
  </r>
  <r>
    <s v="Wilson Ltd"/>
    <s v="Function-based multi-state software"/>
    <n v="7600"/>
    <n v="11061"/>
    <n v="145.53947368421052"/>
    <x v="1"/>
    <n v="29.98"/>
    <n v="369"/>
    <x v="1"/>
    <s v="USD"/>
    <n v="1471928400"/>
    <n v="1472446800"/>
    <d v="2016-08-23T05:00:00"/>
    <d v="2016-08-28T05:00: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85.81"/>
    <n v="191"/>
    <x v="1"/>
    <s v="USD"/>
    <n v="1341291600"/>
    <n v="1342328400"/>
    <d v="2012-07-03T05:00:00"/>
    <d v="2012-07-14T05:00: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70.819999999999993"/>
    <n v="89"/>
    <x v="1"/>
    <s v="USD"/>
    <n v="1267682400"/>
    <n v="1268114400"/>
    <d v="2010-03-04T06:00:00"/>
    <d v="2010-03-08T06:00: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41"/>
    <n v="1979"/>
    <x v="1"/>
    <s v="USD"/>
    <n v="1272258000"/>
    <n v="1273381200"/>
    <d v="2010-04-26T05:00:00"/>
    <d v="2010-05-08T05:00: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28.06"/>
    <n v="63"/>
    <x v="1"/>
    <s v="USD"/>
    <n v="1290492000"/>
    <n v="1290837600"/>
    <d v="2010-11-23T06:00:00"/>
    <d v="2010-11-26T06:00: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88.05"/>
    <n v="147"/>
    <x v="1"/>
    <s v="USD"/>
    <n v="1451109600"/>
    <n v="1454306400"/>
    <d v="2015-12-26T06:00:00"/>
    <d v="2016-01-31T06:00: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31"/>
    <n v="6080"/>
    <x v="0"/>
    <s v="CAD"/>
    <n v="1454652000"/>
    <n v="1457762400"/>
    <d v="2016-02-05T06:00:00"/>
    <d v="2016-03-11T06:00: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90.34"/>
    <n v="80"/>
    <x v="4"/>
    <s v="GBP"/>
    <n v="1385186400"/>
    <n v="1389074400"/>
    <d v="2013-11-23T06:00:00"/>
    <d v="2014-01-06T06:00: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63.78"/>
    <n v="9"/>
    <x v="1"/>
    <s v="USD"/>
    <n v="1399698000"/>
    <n v="1402117200"/>
    <d v="2014-05-10T05:00:00"/>
    <d v="2014-06-06T05:00: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54"/>
    <n v="1784"/>
    <x v="1"/>
    <s v="USD"/>
    <n v="1283230800"/>
    <n v="1284440400"/>
    <d v="2010-08-31T05:00:00"/>
    <d v="2010-09-13T05:00: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48.99"/>
    <n v="3640"/>
    <x v="5"/>
    <s v="CHF"/>
    <n v="1384149600"/>
    <n v="1388988000"/>
    <d v="2013-11-11T06:00:00"/>
    <d v="2014-01-05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63.86"/>
    <n v="126"/>
    <x v="0"/>
    <s v="CAD"/>
    <n v="1516860000"/>
    <n v="1516946400"/>
    <d v="2018-01-25T06:00:00"/>
    <d v="2018-01-25T06:00: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83"/>
    <n v="2218"/>
    <x v="4"/>
    <s v="GBP"/>
    <n v="1374642000"/>
    <n v="1377752400"/>
    <d v="2013-07-24T05:00:00"/>
    <d v="2013-08-28T05:00: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55.08"/>
    <n v="243"/>
    <x v="1"/>
    <s v="USD"/>
    <n v="1534482000"/>
    <n v="1534568400"/>
    <d v="2018-08-17T05:00:00"/>
    <d v="2018-08-17T05:00: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62.04"/>
    <n v="202"/>
    <x v="6"/>
    <s v="EUR"/>
    <n v="1528434000"/>
    <n v="1528606800"/>
    <d v="2018-06-08T05:00:00"/>
    <d v="2018-06-09T05:00:00"/>
    <b v="0"/>
    <b v="1"/>
    <s v="theater/plays"/>
    <x v="3"/>
    <s v="plays"/>
  </r>
  <r>
    <s v="Shannon-Olson"/>
    <s v="Enhanced methodical middleware"/>
    <n v="9800"/>
    <n v="14697"/>
    <n v="149.96938775510205"/>
    <x v="1"/>
    <n v="104.98"/>
    <n v="140"/>
    <x v="6"/>
    <s v="EUR"/>
    <n v="1282626000"/>
    <n v="1284872400"/>
    <d v="2010-08-24T05:00:00"/>
    <d v="2010-09-18T05:00: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94.04"/>
    <n v="1052"/>
    <x v="3"/>
    <s v="DKK"/>
    <n v="1535605200"/>
    <n v="1537592400"/>
    <d v="2018-08-30T05:00:00"/>
    <d v="2018-09-21T05:00: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44.01"/>
    <n v="1296"/>
    <x v="1"/>
    <s v="USD"/>
    <n v="1379826000"/>
    <n v="1381208400"/>
    <d v="2013-09-22T05:00:00"/>
    <d v="2013-10-07T05:00: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92.47"/>
    <n v="77"/>
    <x v="1"/>
    <s v="USD"/>
    <n v="1561957200"/>
    <n v="1562475600"/>
    <d v="2019-07-01T05:00:00"/>
    <d v="2019-07-06T05:00: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57.07"/>
    <n v="247"/>
    <x v="1"/>
    <s v="USD"/>
    <n v="1525496400"/>
    <n v="1527397200"/>
    <d v="2018-05-05T05:00:00"/>
    <d v="2018-05-26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109.08"/>
    <n v="395"/>
    <x v="6"/>
    <s v="EUR"/>
    <n v="1433912400"/>
    <n v="1436158800"/>
    <d v="2015-06-10T05:00:00"/>
    <d v="2015-07-05T05:00: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39.39"/>
    <n v="49"/>
    <x v="4"/>
    <s v="GBP"/>
    <n v="1453442400"/>
    <n v="1456034400"/>
    <d v="2016-01-22T06:00:00"/>
    <d v="2016-02-20T06:00: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77.02"/>
    <n v="180"/>
    <x v="1"/>
    <s v="USD"/>
    <n v="1378875600"/>
    <n v="1380171600"/>
    <d v="2013-09-11T05:00:00"/>
    <d v="2013-09-25T05:00:00"/>
    <b v="0"/>
    <b v="0"/>
    <s v="games/video games"/>
    <x v="6"/>
    <s v="video games"/>
  </r>
  <r>
    <s v="Taylor Inc"/>
    <s v="Public-key 3rdgeneration system engine"/>
    <n v="2800"/>
    <n v="7742"/>
    <n v="276.5"/>
    <x v="1"/>
    <n v="92.17"/>
    <n v="84"/>
    <x v="1"/>
    <s v="USD"/>
    <n v="1452232800"/>
    <n v="1453356000"/>
    <d v="2016-01-08T06:00:00"/>
    <d v="2016-01-20T06:00:00"/>
    <b v="0"/>
    <b v="0"/>
    <s v="music/rock"/>
    <x v="1"/>
    <s v="rock"/>
  </r>
  <r>
    <s v="Deleon and Sons"/>
    <s v="Organized value-added access"/>
    <n v="184800"/>
    <n v="164109"/>
    <n v="88.803571428571431"/>
    <x v="0"/>
    <n v="61.01"/>
    <n v="2690"/>
    <x v="1"/>
    <s v="USD"/>
    <n v="1577253600"/>
    <n v="1578981600"/>
    <d v="2019-12-25T06:00:00"/>
    <d v="2020-01-13T06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78.069999999999993"/>
    <n v="88"/>
    <x v="1"/>
    <s v="USD"/>
    <n v="1537160400"/>
    <n v="1537419600"/>
    <d v="2018-09-17T05:00:00"/>
    <d v="2018-09-19T05:00:00"/>
    <b v="0"/>
    <b v="1"/>
    <s v="theater/plays"/>
    <x v="3"/>
    <s v="plays"/>
  </r>
  <r>
    <s v="Hardin-Dixon"/>
    <s v="Focused solution-oriented matrix"/>
    <n v="1300"/>
    <n v="12597"/>
    <n v="969"/>
    <x v="1"/>
    <n v="80.75"/>
    <n v="156"/>
    <x v="1"/>
    <s v="USD"/>
    <n v="1422165600"/>
    <n v="1423202400"/>
    <d v="2015-01-25T06:00:00"/>
    <d v="2015-02-05T06:00:00"/>
    <b v="0"/>
    <b v="0"/>
    <s v="film &amp; video/drama"/>
    <x v="4"/>
    <s v="drama"/>
  </r>
  <r>
    <s v="York-Pitts"/>
    <s v="Monitored discrete toolset"/>
    <n v="66100"/>
    <n v="179074"/>
    <n v="270.91376701966715"/>
    <x v="1"/>
    <n v="59.99"/>
    <n v="2985"/>
    <x v="1"/>
    <s v="USD"/>
    <n v="1459486800"/>
    <n v="1460610000"/>
    <d v="2016-04-01T05:00:00"/>
    <d v="2016-04-13T05:00: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110.03"/>
    <n v="762"/>
    <x v="1"/>
    <s v="USD"/>
    <n v="1369717200"/>
    <n v="1370494800"/>
    <d v="2013-05-28T05:00:00"/>
    <d v="2013-06-05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4"/>
    <n v="1"/>
    <x v="5"/>
    <s v="CHF"/>
    <n v="1330495200"/>
    <n v="1332306000"/>
    <d v="2012-02-29T06:00:00"/>
    <d v="2012-03-20T05:00: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38"/>
    <n v="2779"/>
    <x v="2"/>
    <s v="AUD"/>
    <n v="1419055200"/>
    <n v="1422511200"/>
    <d v="2014-12-20T06:00:00"/>
    <d v="2015-01-28T06:00: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6.37"/>
    <n v="92"/>
    <x v="1"/>
    <s v="USD"/>
    <n v="1480140000"/>
    <n v="1480312800"/>
    <d v="2016-11-26T06:00:00"/>
    <d v="2016-11-27T06:00: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72.98"/>
    <n v="1028"/>
    <x v="1"/>
    <s v="USD"/>
    <n v="1293948000"/>
    <n v="1294034400"/>
    <d v="2011-01-02T06:00:00"/>
    <d v="2011-01-02T06:00: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26.01"/>
    <n v="554"/>
    <x v="0"/>
    <s v="CAD"/>
    <n v="1482127200"/>
    <n v="1482645600"/>
    <d v="2016-12-19T06:00:00"/>
    <d v="2016-12-24T06:00: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04.36"/>
    <n v="135"/>
    <x v="3"/>
    <s v="DKK"/>
    <n v="1396414800"/>
    <n v="1399093200"/>
    <d v="2014-04-02T05:00:00"/>
    <d v="2014-05-02T05:00:00"/>
    <b v="0"/>
    <b v="0"/>
    <s v="music/rock"/>
    <x v="1"/>
    <s v="rock"/>
  </r>
  <r>
    <s v="Smith and Sons"/>
    <s v="Grass-roots 24/7 attitude"/>
    <n v="5200"/>
    <n v="12467"/>
    <n v="239.75"/>
    <x v="1"/>
    <n v="102.19"/>
    <n v="122"/>
    <x v="1"/>
    <s v="USD"/>
    <n v="1315285200"/>
    <n v="1315890000"/>
    <d v="2011-09-06T05:00:00"/>
    <d v="2011-09-12T05:00: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54.12"/>
    <n v="221"/>
    <x v="1"/>
    <s v="USD"/>
    <n v="1443762000"/>
    <n v="1444021200"/>
    <d v="2015-10-02T05:00:00"/>
    <d v="2015-10-04T05:00: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63.22"/>
    <n v="126"/>
    <x v="1"/>
    <s v="USD"/>
    <n v="1456293600"/>
    <n v="1460005200"/>
    <d v="2016-02-24T06:00:00"/>
    <d v="2016-04-06T05:00: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4.03"/>
    <n v="1022"/>
    <x v="1"/>
    <s v="USD"/>
    <n v="1470114000"/>
    <n v="1470718800"/>
    <d v="2016-08-02T05:00:00"/>
    <d v="2016-08-08T05:00:00"/>
    <b v="0"/>
    <b v="0"/>
    <s v="theater/plays"/>
    <x v="3"/>
    <s v="plays"/>
  </r>
  <r>
    <s v="Hunt LLC"/>
    <s v="Re-engineered radical policy"/>
    <n v="20000"/>
    <n v="158832"/>
    <n v="794.16"/>
    <x v="1"/>
    <n v="49.99"/>
    <n v="3177"/>
    <x v="1"/>
    <s v="USD"/>
    <n v="1321596000"/>
    <n v="1325052000"/>
    <d v="2011-11-18T06:00:00"/>
    <d v="2011-12-27T06:00:00"/>
    <b v="0"/>
    <b v="0"/>
    <s v="film &amp; video/animation"/>
    <x v="4"/>
    <s v="animation"/>
  </r>
  <r>
    <s v="Fowler-Smith"/>
    <s v="Down-sized logistical adapter"/>
    <n v="3000"/>
    <n v="11091"/>
    <n v="369.7"/>
    <x v="1"/>
    <n v="56.02"/>
    <n v="198"/>
    <x v="5"/>
    <s v="CHF"/>
    <n v="1318827600"/>
    <n v="1319000400"/>
    <d v="2011-10-17T05:00:00"/>
    <d v="2011-10-18T05:00: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48.81"/>
    <n v="26"/>
    <x v="5"/>
    <s v="CHF"/>
    <n v="1552366800"/>
    <n v="1552539600"/>
    <d v="2019-03-12T05:00:00"/>
    <d v="2019-03-13T05:00: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60.08"/>
    <n v="85"/>
    <x v="2"/>
    <s v="AUD"/>
    <n v="1542088800"/>
    <n v="1543816800"/>
    <d v="2018-11-13T06:00:00"/>
    <d v="2018-12-02T06:00: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78.989999999999995"/>
    <n v="1790"/>
    <x v="1"/>
    <s v="USD"/>
    <n v="1426395600"/>
    <n v="1427086800"/>
    <d v="2015-03-15T05:00:00"/>
    <d v="2015-03-22T05:00: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53.99"/>
    <n v="3596"/>
    <x v="1"/>
    <s v="USD"/>
    <n v="1321336800"/>
    <n v="1323064800"/>
    <d v="2011-11-15T06:00:00"/>
    <d v="2011-12-04T06:00:00"/>
    <b v="0"/>
    <b v="0"/>
    <s v="theater/plays"/>
    <x v="3"/>
    <s v="plays"/>
  </r>
  <r>
    <s v="Webb-Smith"/>
    <s v="Advanced content-based installation"/>
    <n v="9300"/>
    <n v="4124"/>
    <n v="44.344086021505376"/>
    <x v="0"/>
    <n v="111.46"/>
    <n v="37"/>
    <x v="1"/>
    <s v="USD"/>
    <n v="1456293600"/>
    <n v="1458277200"/>
    <d v="2016-02-24T06:00:00"/>
    <d v="2016-03-17T05:00: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60.92"/>
    <n v="244"/>
    <x v="1"/>
    <s v="USD"/>
    <n v="1404968400"/>
    <n v="1405141200"/>
    <d v="2014-07-10T05:00:00"/>
    <d v="2014-07-11T05:00:00"/>
    <b v="0"/>
    <b v="0"/>
    <s v="music/rock"/>
    <x v="1"/>
    <s v="rock"/>
  </r>
  <r>
    <s v="Hardin-Foley"/>
    <s v="Synergized zero tolerance help-desk"/>
    <n v="72400"/>
    <n v="134688"/>
    <n v="186.03314917127071"/>
    <x v="1"/>
    <n v="26"/>
    <n v="5180"/>
    <x v="1"/>
    <s v="USD"/>
    <n v="1279170000"/>
    <n v="1283058000"/>
    <d v="2010-07-15T05:00:00"/>
    <d v="2010-08-28T05:00: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80.989999999999995"/>
    <n v="589"/>
    <x v="6"/>
    <s v="EUR"/>
    <n v="1294725600"/>
    <n v="1295762400"/>
    <d v="2011-01-11T06:00:00"/>
    <d v="2011-01-22T06:00: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35"/>
    <n v="2725"/>
    <x v="1"/>
    <s v="USD"/>
    <n v="1419055200"/>
    <n v="1419573600"/>
    <d v="2014-12-20T06:00:00"/>
    <d v="2014-12-25T06:00:00"/>
    <b v="0"/>
    <b v="1"/>
    <s v="music/rock"/>
    <x v="1"/>
    <s v="rock"/>
  </r>
  <r>
    <s v="Wilson and Sons"/>
    <s v="Monitored grid-enabled model"/>
    <n v="3500"/>
    <n v="3295"/>
    <n v="94.142857142857139"/>
    <x v="0"/>
    <n v="94.14"/>
    <n v="35"/>
    <x v="6"/>
    <s v="EUR"/>
    <n v="1434690000"/>
    <n v="1438750800"/>
    <d v="2015-06-19T05:00:00"/>
    <d v="2015-08-04T05:00: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52.09"/>
    <n v="94"/>
    <x v="1"/>
    <s v="USD"/>
    <n v="1443416400"/>
    <n v="1444798800"/>
    <d v="2015-09-28T05:00:00"/>
    <d v="2015-10-13T05:00:00"/>
    <b v="0"/>
    <b v="1"/>
    <s v="music/rock"/>
    <x v="1"/>
    <s v="rock"/>
  </r>
  <r>
    <s v="Valenzuela-Cook"/>
    <s v="Total incremental productivity"/>
    <n v="6700"/>
    <n v="7496"/>
    <n v="111.88059701492537"/>
    <x v="1"/>
    <n v="24.99"/>
    <n v="300"/>
    <x v="1"/>
    <s v="USD"/>
    <n v="1399006800"/>
    <n v="1399179600"/>
    <d v="2014-05-02T05:00:00"/>
    <d v="2014-05-03T05:00: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69.22"/>
    <n v="144"/>
    <x v="1"/>
    <s v="USD"/>
    <n v="1575698400"/>
    <n v="1576562400"/>
    <d v="2019-12-07T06:00:00"/>
    <d v="2019-12-16T06:00: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93.94"/>
    <n v="558"/>
    <x v="1"/>
    <s v="USD"/>
    <n v="1400562000"/>
    <n v="1400821200"/>
    <d v="2014-05-20T05:00:00"/>
    <d v="2014-05-22T05:00: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98.41"/>
    <n v="64"/>
    <x v="1"/>
    <s v="USD"/>
    <n v="1509512400"/>
    <n v="1510984800"/>
    <d v="2017-11-01T05:00:00"/>
    <d v="2017-11-17T06:00:00"/>
    <b v="0"/>
    <b v="0"/>
    <s v="theater/plays"/>
    <x v="3"/>
    <s v="plays"/>
  </r>
  <r>
    <s v="Stevens Inc"/>
    <s v="Adaptive 24hour projection"/>
    <n v="8200"/>
    <n v="1546"/>
    <n v="18.853658536585368"/>
    <x v="3"/>
    <n v="41.78"/>
    <n v="37"/>
    <x v="1"/>
    <s v="USD"/>
    <n v="1299823200"/>
    <n v="1302066000"/>
    <d v="2011-03-11T06:00:00"/>
    <d v="2011-04-05T05:00:00"/>
    <b v="0"/>
    <b v="0"/>
    <s v="music/jazz"/>
    <x v="1"/>
    <s v="jazz"/>
  </r>
  <r>
    <s v="Martinez-Johnson"/>
    <s v="Sharable radical toolset"/>
    <n v="96500"/>
    <n v="16168"/>
    <n v="16.754404145077721"/>
    <x v="0"/>
    <n v="65.989999999999995"/>
    <n v="245"/>
    <x v="1"/>
    <s v="USD"/>
    <n v="1322719200"/>
    <n v="1322978400"/>
    <d v="2011-12-01T06:00:00"/>
    <d v="2011-12-03T06:00: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72.06"/>
    <n v="87"/>
    <x v="1"/>
    <s v="USD"/>
    <n v="1312693200"/>
    <n v="1313730000"/>
    <d v="2011-08-07T05:00:00"/>
    <d v="2011-08-18T05:00:00"/>
    <b v="0"/>
    <b v="0"/>
    <s v="music/jazz"/>
    <x v="1"/>
    <s v="jazz"/>
  </r>
  <r>
    <s v="Perez PLC"/>
    <s v="Seamless 6thgeneration extranet"/>
    <n v="43800"/>
    <n v="149578"/>
    <n v="341.5022831050228"/>
    <x v="1"/>
    <n v="48"/>
    <n v="3116"/>
    <x v="1"/>
    <s v="USD"/>
    <n v="1393394400"/>
    <n v="1394085600"/>
    <d v="2014-02-26T06:00:00"/>
    <d v="2014-03-05T06:00: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54.1"/>
    <n v="71"/>
    <x v="1"/>
    <s v="USD"/>
    <n v="1304053200"/>
    <n v="1305349200"/>
    <d v="2011-04-29T05:00:00"/>
    <d v="2011-05-13T05:00:00"/>
    <b v="0"/>
    <b v="0"/>
    <s v="technology/web"/>
    <x v="2"/>
    <s v="web"/>
  </r>
  <r>
    <s v="Pineda Ltd"/>
    <s v="Cross-group global system engine"/>
    <n v="8700"/>
    <n v="4531"/>
    <n v="52.080459770114942"/>
    <x v="0"/>
    <n v="107.88"/>
    <n v="42"/>
    <x v="1"/>
    <s v="USD"/>
    <n v="1433912400"/>
    <n v="1434344400"/>
    <d v="2015-06-10T05:00:00"/>
    <d v="2015-06-14T05:00: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67.03"/>
    <n v="909"/>
    <x v="1"/>
    <s v="USD"/>
    <n v="1329717600"/>
    <n v="1331186400"/>
    <d v="2012-02-20T06:00:00"/>
    <d v="2012-03-07T06:00: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64.010000000000005"/>
    <n v="1613"/>
    <x v="1"/>
    <s v="USD"/>
    <n v="1335330000"/>
    <n v="1336539600"/>
    <d v="2012-04-25T05:00:00"/>
    <d v="2012-05-08T05:00:00"/>
    <b v="0"/>
    <b v="0"/>
    <s v="technology/web"/>
    <x v="2"/>
    <s v="web"/>
  </r>
  <r>
    <s v="Pugh LLC"/>
    <s v="Reactive analyzing function"/>
    <n v="8900"/>
    <n v="13065"/>
    <n v="146.79775280898878"/>
    <x v="1"/>
    <n v="96.07"/>
    <n v="136"/>
    <x v="1"/>
    <s v="USD"/>
    <n v="1268888400"/>
    <n v="1269752400"/>
    <d v="2010-03-18T05:00:00"/>
    <d v="2010-03-27T05:00: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51.18"/>
    <n v="130"/>
    <x v="1"/>
    <s v="USD"/>
    <n v="1289973600"/>
    <n v="1291615200"/>
    <d v="2010-11-17T06:00:00"/>
    <d v="2010-12-05T06:00:00"/>
    <b v="0"/>
    <b v="0"/>
    <s v="music/rock"/>
    <x v="1"/>
    <s v="rock"/>
  </r>
  <r>
    <s v="Williams-Santos"/>
    <s v="Open-source analyzing monitoring"/>
    <n v="9400"/>
    <n v="6852"/>
    <n v="72.893617021276597"/>
    <x v="0"/>
    <n v="43.92"/>
    <n v="156"/>
    <x v="0"/>
    <s v="CAD"/>
    <n v="1547877600"/>
    <n v="1552366800"/>
    <d v="2019-01-19T06:00:00"/>
    <d v="2019-03-11T05:00:00"/>
    <b v="0"/>
    <b v="1"/>
    <s v="food/food trucks"/>
    <x v="0"/>
    <s v="food trucks"/>
  </r>
  <r>
    <s v="Weber Inc"/>
    <s v="Up-sized discrete firmware"/>
    <n v="157600"/>
    <n v="124517"/>
    <n v="79.008248730964468"/>
    <x v="0"/>
    <n v="91.02"/>
    <n v="1368"/>
    <x v="4"/>
    <s v="GBP"/>
    <n v="1269493200"/>
    <n v="1272171600"/>
    <d v="2010-03-25T05:00:00"/>
    <d v="2010-04-24T05:00: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50.13"/>
    <n v="102"/>
    <x v="1"/>
    <s v="USD"/>
    <n v="1436072400"/>
    <n v="1436677200"/>
    <d v="2015-07-05T05:00:00"/>
    <d v="2015-07-11T05:00: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67.72"/>
    <n v="86"/>
    <x v="2"/>
    <s v="AUD"/>
    <n v="1419141600"/>
    <n v="1420092000"/>
    <d v="2014-12-21T06:00:00"/>
    <d v="2014-12-31T06:00: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61.04"/>
    <n v="102"/>
    <x v="1"/>
    <s v="USD"/>
    <n v="1279083600"/>
    <n v="1279947600"/>
    <d v="2010-07-14T05:00:00"/>
    <d v="2010-07-23T05:00: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80.010000000000005"/>
    <n v="253"/>
    <x v="1"/>
    <s v="USD"/>
    <n v="1401426000"/>
    <n v="1402203600"/>
    <d v="2014-05-30T05:00:00"/>
    <d v="2014-06-07T05:00: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7"/>
    <n v="4006"/>
    <x v="1"/>
    <s v="USD"/>
    <n v="1395810000"/>
    <n v="1396933200"/>
    <d v="2014-03-26T05:00:00"/>
    <d v="2014-04-07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71.13"/>
    <n v="157"/>
    <x v="1"/>
    <s v="USD"/>
    <n v="1467003600"/>
    <n v="1467262800"/>
    <d v="2016-06-27T05:00:00"/>
    <d v="2016-06-29T05:00: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89.99"/>
    <n v="1629"/>
    <x v="1"/>
    <s v="USD"/>
    <n v="1268715600"/>
    <n v="1270530000"/>
    <d v="2010-03-16T05:00:00"/>
    <d v="2010-04-05T05:00:00"/>
    <b v="0"/>
    <b v="1"/>
    <s v="theater/plays"/>
    <x v="3"/>
    <s v="plays"/>
  </r>
  <r>
    <s v="Becker-Scott"/>
    <s v="Managed optimizing archive"/>
    <n v="7900"/>
    <n v="7875"/>
    <n v="99.683544303797461"/>
    <x v="0"/>
    <n v="43.03"/>
    <n v="183"/>
    <x v="1"/>
    <s v="USD"/>
    <n v="1457157600"/>
    <n v="1457762400"/>
    <d v="2016-03-05T06:00:00"/>
    <d v="2016-03-11T06:00: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68"/>
    <n v="2188"/>
    <x v="1"/>
    <s v="USD"/>
    <n v="1573970400"/>
    <n v="1575525600"/>
    <d v="2019-11-17T06:00:00"/>
    <d v="2019-12-04T06:00: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73"/>
    <n v="2409"/>
    <x v="6"/>
    <s v="EUR"/>
    <n v="1276578000"/>
    <n v="1279083600"/>
    <d v="2010-06-15T05:00:00"/>
    <d v="2010-07-13T05:00: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62.34"/>
    <n v="82"/>
    <x v="3"/>
    <s v="DKK"/>
    <n v="1423720800"/>
    <n v="1424412000"/>
    <d v="2015-02-12T06:00:00"/>
    <d v="2015-02-19T06:00:00"/>
    <b v="0"/>
    <b v="0"/>
    <s v="film &amp; video/documentary"/>
    <x v="4"/>
    <s v="documentary"/>
  </r>
  <r>
    <s v="Brown-George"/>
    <s v="Cross-platform tertiary array"/>
    <n v="100"/>
    <n v="5"/>
    <n v="5"/>
    <x v="0"/>
    <n v="5"/>
    <n v="1"/>
    <x v="4"/>
    <s v="GBP"/>
    <n v="1375160400"/>
    <n v="1376197200"/>
    <d v="2013-07-30T05:00:00"/>
    <d v="2013-08-10T05:00: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67.099999999999994"/>
    <n v="194"/>
    <x v="1"/>
    <s v="USD"/>
    <n v="1401426000"/>
    <n v="1402894800"/>
    <d v="2014-05-30T05:00:00"/>
    <d v="2014-06-15T05:00: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79.98"/>
    <n v="1140"/>
    <x v="1"/>
    <s v="USD"/>
    <n v="1433480400"/>
    <n v="1434430800"/>
    <d v="2015-06-05T05:00:00"/>
    <d v="2015-06-15T05:00: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62.18"/>
    <n v="102"/>
    <x v="1"/>
    <s v="USD"/>
    <n v="1555563600"/>
    <n v="1557896400"/>
    <d v="2019-04-18T05:00:00"/>
    <d v="2019-05-14T05:00: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53.01"/>
    <n v="2857"/>
    <x v="1"/>
    <s v="USD"/>
    <n v="1295676000"/>
    <n v="1297490400"/>
    <d v="2011-01-22T06:00:00"/>
    <d v="2011-02-11T06:00: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57.74"/>
    <n v="107"/>
    <x v="1"/>
    <s v="USD"/>
    <n v="1443848400"/>
    <n v="1447394400"/>
    <d v="2015-10-03T05:00:00"/>
    <d v="2015-11-12T06:00: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40.03"/>
    <n v="160"/>
    <x v="4"/>
    <s v="GBP"/>
    <n v="1457330400"/>
    <n v="1458277200"/>
    <d v="2016-03-07T06:00:00"/>
    <d v="2016-03-17T05:00: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81.02"/>
    <n v="2230"/>
    <x v="1"/>
    <s v="USD"/>
    <n v="1395550800"/>
    <n v="1395723600"/>
    <d v="2014-03-23T05:00:00"/>
    <d v="2014-03-24T05:00: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5.049999999999997"/>
    <n v="316"/>
    <x v="1"/>
    <s v="USD"/>
    <n v="1551852000"/>
    <n v="1552197600"/>
    <d v="2019-03-06T06:00:00"/>
    <d v="2019-03-09T06:00:00"/>
    <b v="0"/>
    <b v="1"/>
    <s v="music/jazz"/>
    <x v="1"/>
    <s v="jazz"/>
  </r>
  <r>
    <s v="Rose-Fuller"/>
    <s v="Upgradable holistic system engine"/>
    <n v="10000"/>
    <n v="12042"/>
    <n v="120.41999999999999"/>
    <x v="1"/>
    <n v="102.92"/>
    <n v="117"/>
    <x v="1"/>
    <s v="USD"/>
    <n v="1547618400"/>
    <n v="1549087200"/>
    <d v="2019-01-16T06:00:00"/>
    <d v="2019-02-01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28"/>
    <n v="6406"/>
    <x v="1"/>
    <s v="USD"/>
    <n v="1355637600"/>
    <n v="1356847200"/>
    <d v="2012-12-16T06:00:00"/>
    <d v="2012-12-29T06:00: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75.73"/>
    <n v="15"/>
    <x v="1"/>
    <s v="USD"/>
    <n v="1374728400"/>
    <n v="1375765200"/>
    <d v="2013-07-25T05:00:00"/>
    <d v="2013-08-05T05:00:00"/>
    <b v="0"/>
    <b v="0"/>
    <s v="theater/plays"/>
    <x v="3"/>
    <s v="plays"/>
  </r>
  <r>
    <s v="Wang, Nguyen and Horton"/>
    <s v="Innovative holistic hub"/>
    <n v="6200"/>
    <n v="8645"/>
    <n v="139.43548387096774"/>
    <x v="1"/>
    <n v="45.03"/>
    <n v="192"/>
    <x v="1"/>
    <s v="USD"/>
    <n v="1287810000"/>
    <n v="1289800800"/>
    <d v="2010-10-23T05:00:00"/>
    <d v="2010-11-14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73.62"/>
    <n v="26"/>
    <x v="0"/>
    <s v="CAD"/>
    <n v="1503723600"/>
    <n v="1504501200"/>
    <d v="2017-08-26T05:00:00"/>
    <d v="2017-09-03T05:00: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56.99"/>
    <n v="723"/>
    <x v="1"/>
    <s v="USD"/>
    <n v="1484114400"/>
    <n v="1485669600"/>
    <d v="2017-01-11T06:00:00"/>
    <d v="2017-01-28T06:00: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85.22"/>
    <n v="170"/>
    <x v="6"/>
    <s v="EUR"/>
    <n v="1461906000"/>
    <n v="1462770000"/>
    <d v="2016-04-29T05:00:00"/>
    <d v="2016-05-08T05:00:00"/>
    <b v="0"/>
    <b v="0"/>
    <s v="theater/plays"/>
    <x v="3"/>
    <s v="plays"/>
  </r>
  <r>
    <s v="Burnett-Mora"/>
    <s v="Quality-focused 24/7 superstructure"/>
    <n v="6400"/>
    <n v="12129"/>
    <n v="189.515625"/>
    <x v="1"/>
    <n v="50.96"/>
    <n v="238"/>
    <x v="4"/>
    <s v="GBP"/>
    <n v="1379653200"/>
    <n v="1379739600"/>
    <d v="2013-09-20T05:00:00"/>
    <d v="2013-09-20T05:00:00"/>
    <b v="0"/>
    <b v="1"/>
    <s v="music/indie rock"/>
    <x v="1"/>
    <s v="indie rock"/>
  </r>
  <r>
    <s v="King LLC"/>
    <s v="Multi-channeled local intranet"/>
    <n v="1400"/>
    <n v="3496"/>
    <n v="249.71428571428572"/>
    <x v="1"/>
    <n v="63.56"/>
    <n v="55"/>
    <x v="1"/>
    <s v="USD"/>
    <n v="1401858000"/>
    <n v="1402722000"/>
    <d v="2014-06-04T05:00:00"/>
    <d v="2014-06-13T05:00:00"/>
    <b v="0"/>
    <b v="0"/>
    <s v="theater/plays"/>
    <x v="3"/>
    <s v="plays"/>
  </r>
  <r>
    <s v="Miller Ltd"/>
    <s v="Open-architected mobile emulation"/>
    <n v="198600"/>
    <n v="97037"/>
    <n v="48.860523665659613"/>
    <x v="0"/>
    <n v="81"/>
    <n v="1198"/>
    <x v="1"/>
    <s v="USD"/>
    <n v="1367470800"/>
    <n v="1369285200"/>
    <d v="2013-05-02T05:00:00"/>
    <d v="2013-05-22T05:00: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86.04"/>
    <n v="648"/>
    <x v="1"/>
    <s v="USD"/>
    <n v="1304658000"/>
    <n v="1304744400"/>
    <d v="2011-05-06T05:00:00"/>
    <d v="2011-05-06T05:00: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90.04"/>
    <n v="128"/>
    <x v="2"/>
    <s v="AUD"/>
    <n v="1467954000"/>
    <n v="1468299600"/>
    <d v="2016-07-08T05:00:00"/>
    <d v="2016-07-11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74.010000000000005"/>
    <n v="2144"/>
    <x v="1"/>
    <s v="USD"/>
    <n v="1473742800"/>
    <n v="1474174800"/>
    <d v="2016-09-13T05:00:00"/>
    <d v="2016-09-17T05:00:00"/>
    <b v="0"/>
    <b v="0"/>
    <s v="theater/plays"/>
    <x v="3"/>
    <s v="plays"/>
  </r>
  <r>
    <s v="Smith-Smith"/>
    <s v="Total leadingedge neural-net"/>
    <n v="189000"/>
    <n v="5916"/>
    <n v="3.1301587301587301"/>
    <x v="0"/>
    <n v="92.44"/>
    <n v="64"/>
    <x v="1"/>
    <s v="USD"/>
    <n v="1523768400"/>
    <n v="1526014800"/>
    <d v="2018-04-15T05:00:00"/>
    <d v="2018-05-10T05:00: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56"/>
    <n v="2693"/>
    <x v="4"/>
    <s v="GBP"/>
    <n v="1437022800"/>
    <n v="1437454800"/>
    <d v="2015-07-16T05:00:00"/>
    <d v="2015-07-20T05:00: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32.979999999999997"/>
    <n v="432"/>
    <x v="1"/>
    <s v="USD"/>
    <n v="1422165600"/>
    <n v="1422684000"/>
    <d v="2015-01-25T06:00:00"/>
    <d v="2015-01-30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93.6"/>
    <n v="62"/>
    <x v="1"/>
    <s v="USD"/>
    <n v="1580104800"/>
    <n v="1581314400"/>
    <d v="2020-01-27T06:00:00"/>
    <d v="2020-02-09T06:00: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69.87"/>
    <n v="189"/>
    <x v="1"/>
    <s v="USD"/>
    <n v="1285650000"/>
    <n v="1286427600"/>
    <d v="2010-09-28T05:00:00"/>
    <d v="2010-10-06T05:00: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72.13"/>
    <n v="154"/>
    <x v="4"/>
    <s v="GBP"/>
    <n v="1276664400"/>
    <n v="1278738000"/>
    <d v="2010-06-16T05:00:00"/>
    <d v="2010-07-09T05:00: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30.04"/>
    <n v="96"/>
    <x v="1"/>
    <s v="USD"/>
    <n v="1286168400"/>
    <n v="1286427600"/>
    <d v="2010-10-04T05:00:00"/>
    <d v="2010-10-06T05:00: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3.97"/>
    <n v="750"/>
    <x v="1"/>
    <s v="USD"/>
    <n v="1467781200"/>
    <n v="1467954000"/>
    <d v="2016-07-06T05:00:00"/>
    <d v="2016-07-07T05:00: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68.66"/>
    <n v="87"/>
    <x v="1"/>
    <s v="USD"/>
    <n v="1556686800"/>
    <n v="1557637200"/>
    <d v="2019-05-01T05:00:00"/>
    <d v="2019-05-11T05:00: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59.99"/>
    <n v="3063"/>
    <x v="1"/>
    <s v="USD"/>
    <n v="1553576400"/>
    <n v="1553922000"/>
    <d v="2019-03-26T05:00:00"/>
    <d v="2019-03-29T05:00:00"/>
    <b v="0"/>
    <b v="0"/>
    <s v="theater/plays"/>
    <x v="3"/>
    <s v="plays"/>
  </r>
  <r>
    <s v="Parker PLC"/>
    <s v="Reduced interactive matrix"/>
    <n v="72100"/>
    <n v="30902"/>
    <n v="42.859916782246884"/>
    <x v="2"/>
    <n v="111.16"/>
    <n v="278"/>
    <x v="1"/>
    <s v="USD"/>
    <n v="1414904400"/>
    <n v="1416463200"/>
    <d v="2014-11-02T05:00:00"/>
    <d v="2014-11-19T06:00: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53.04"/>
    <n v="105"/>
    <x v="1"/>
    <s v="USD"/>
    <n v="1446876000"/>
    <n v="1447221600"/>
    <d v="2015-11-07T06:00:00"/>
    <d v="2015-11-10T06:00: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55.99"/>
    <n v="1658"/>
    <x v="1"/>
    <s v="USD"/>
    <n v="1490418000"/>
    <n v="1491627600"/>
    <d v="2017-03-25T05:00:00"/>
    <d v="2017-04-07T05:00: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69.989999999999995"/>
    <n v="2266"/>
    <x v="1"/>
    <s v="USD"/>
    <n v="1360389600"/>
    <n v="1363150800"/>
    <d v="2013-02-09T06:00:00"/>
    <d v="2013-03-12T05:00: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49"/>
    <n v="2604"/>
    <x v="3"/>
    <s v="DKK"/>
    <n v="1326866400"/>
    <n v="1330754400"/>
    <d v="2012-01-18T06:00:00"/>
    <d v="2012-03-02T06:00: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103.85"/>
    <n v="65"/>
    <x v="1"/>
    <s v="USD"/>
    <n v="1479103200"/>
    <n v="1479794400"/>
    <d v="2016-11-14T06:00:00"/>
    <d v="2016-11-21T06:00:00"/>
    <b v="0"/>
    <b v="0"/>
    <s v="theater/plays"/>
    <x v="3"/>
    <s v="plays"/>
  </r>
  <r>
    <s v="Weaver Ltd"/>
    <s v="Monitored 24/7 approach"/>
    <n v="81600"/>
    <n v="9318"/>
    <n v="11.419117647058824"/>
    <x v="0"/>
    <n v="99.13"/>
    <n v="94"/>
    <x v="1"/>
    <s v="USD"/>
    <n v="1280206800"/>
    <n v="1281243600"/>
    <d v="2010-07-27T05:00:00"/>
    <d v="2010-08-07T05:00:00"/>
    <b v="0"/>
    <b v="1"/>
    <s v="theater/plays"/>
    <x v="3"/>
    <s v="plays"/>
  </r>
  <r>
    <s v="Barnes-Williams"/>
    <s v="Upgradable explicit forecast"/>
    <n v="8600"/>
    <n v="4832"/>
    <n v="56.186046511627907"/>
    <x v="2"/>
    <n v="107.38"/>
    <n v="45"/>
    <x v="1"/>
    <s v="USD"/>
    <n v="1532754000"/>
    <n v="1532754000"/>
    <d v="2018-07-28T05:00:00"/>
    <d v="2018-07-27T05:00: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76.92"/>
    <n v="257"/>
    <x v="1"/>
    <s v="USD"/>
    <n v="1453096800"/>
    <n v="1453356000"/>
    <d v="2016-01-18T06:00:00"/>
    <d v="2016-01-20T06:00: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58.13"/>
    <n v="194"/>
    <x v="5"/>
    <s v="CHF"/>
    <n v="1487570400"/>
    <n v="1489986000"/>
    <d v="2017-02-20T06:00:00"/>
    <d v="2017-03-19T05:00: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03.74"/>
    <n v="129"/>
    <x v="0"/>
    <s v="CAD"/>
    <n v="1545026400"/>
    <n v="1545804000"/>
    <d v="2018-12-17T06:00:00"/>
    <d v="2018-12-25T06:00: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87.96"/>
    <n v="375"/>
    <x v="1"/>
    <s v="USD"/>
    <n v="1488348000"/>
    <n v="1489899600"/>
    <d v="2017-03-01T06:00:00"/>
    <d v="2017-03-18T05:00:00"/>
    <b v="0"/>
    <b v="0"/>
    <s v="theater/plays"/>
    <x v="3"/>
    <s v="plays"/>
  </r>
  <r>
    <s v="Peters-Nelson"/>
    <s v="Distributed real-time algorithm"/>
    <n v="169400"/>
    <n v="81984"/>
    <n v="48.396694214876035"/>
    <x v="0"/>
    <n v="28"/>
    <n v="2928"/>
    <x v="0"/>
    <s v="CAD"/>
    <n v="1545112800"/>
    <n v="1546495200"/>
    <d v="2018-12-18T06:00:00"/>
    <d v="2019-01-02T06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38"/>
    <n v="4697"/>
    <x v="1"/>
    <s v="USD"/>
    <n v="1537938000"/>
    <n v="1539752400"/>
    <d v="2018-09-26T05:00:00"/>
    <d v="2018-10-16T05:00:00"/>
    <b v="0"/>
    <b v="1"/>
    <s v="music/rock"/>
    <x v="1"/>
    <s v="rock"/>
  </r>
  <r>
    <s v="Robinson Group"/>
    <s v="Switchable reciprocal middleware"/>
    <n v="98700"/>
    <n v="87448"/>
    <n v="88.599797365754824"/>
    <x v="0"/>
    <n v="30"/>
    <n v="2915"/>
    <x v="1"/>
    <s v="USD"/>
    <n v="1363150800"/>
    <n v="1364101200"/>
    <d v="2013-03-13T05:00:00"/>
    <d v="2013-03-23T05:00:00"/>
    <b v="0"/>
    <b v="0"/>
    <s v="games/video games"/>
    <x v="6"/>
    <s v="video games"/>
  </r>
  <r>
    <s v="Jordan-Wolfe"/>
    <s v="Inverse multimedia Graphic Interface"/>
    <n v="4500"/>
    <n v="1863"/>
    <n v="41.4"/>
    <x v="0"/>
    <n v="103.5"/>
    <n v="18"/>
    <x v="1"/>
    <s v="USD"/>
    <n v="1523250000"/>
    <n v="1525323600"/>
    <d v="2018-04-09T05:00:00"/>
    <d v="2018-05-02T05:00: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85.99"/>
    <n v="723"/>
    <x v="1"/>
    <s v="USD"/>
    <n v="1499317200"/>
    <n v="1500872400"/>
    <d v="2017-07-06T05:00:00"/>
    <d v="2017-07-23T05:00: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98.01"/>
    <n v="602"/>
    <x v="5"/>
    <s v="CHF"/>
    <n v="1287550800"/>
    <n v="1288501200"/>
    <d v="2010-10-20T05:00:00"/>
    <d v="2010-10-30T05:00:00"/>
    <b v="1"/>
    <b v="1"/>
    <s v="theater/plays"/>
    <x v="3"/>
    <s v="plays"/>
  </r>
  <r>
    <s v="Wilson, Wilson and Mathis"/>
    <s v="Optional asymmetric success"/>
    <n v="100"/>
    <n v="2"/>
    <n v="2"/>
    <x v="0"/>
    <n v="2"/>
    <n v="1"/>
    <x v="1"/>
    <s v="USD"/>
    <n v="1404795600"/>
    <n v="1407128400"/>
    <d v="2014-07-08T05:00:00"/>
    <d v="2014-08-03T05:00:00"/>
    <b v="0"/>
    <b v="0"/>
    <s v="music/jazz"/>
    <x v="1"/>
    <s v="jazz"/>
  </r>
  <r>
    <s v="Wang, Koch and Weaver"/>
    <s v="Digitized analyzing capacity"/>
    <n v="196700"/>
    <n v="174039"/>
    <n v="88.47941026944585"/>
    <x v="0"/>
    <n v="44.99"/>
    <n v="3868"/>
    <x v="6"/>
    <s v="EUR"/>
    <n v="1393048800"/>
    <n v="1394344800"/>
    <d v="2014-02-22T06:00:00"/>
    <d v="2014-03-08T06:00:00"/>
    <b v="0"/>
    <b v="0"/>
    <s v="film &amp; video/shorts"/>
    <x v="4"/>
    <s v="shorts"/>
  </r>
  <r>
    <s v="Cisneros Ltd"/>
    <s v="Vision-oriented regional hub"/>
    <n v="10000"/>
    <n v="12684"/>
    <n v="126.84"/>
    <x v="1"/>
    <n v="31.01"/>
    <n v="409"/>
    <x v="1"/>
    <s v="USD"/>
    <n v="1470373200"/>
    <n v="1474088400"/>
    <d v="2016-08-05T05:00:00"/>
    <d v="2016-09-16T05:00:00"/>
    <b v="0"/>
    <b v="0"/>
    <s v="technology/web"/>
    <x v="2"/>
    <s v="web"/>
  </r>
  <r>
    <s v="Williams-Jones"/>
    <s v="Monitored incremental info-mediaries"/>
    <n v="600"/>
    <n v="14033"/>
    <n v="2338.833333333333"/>
    <x v="1"/>
    <n v="59.97"/>
    <n v="234"/>
    <x v="1"/>
    <s v="USD"/>
    <n v="1460091600"/>
    <n v="1460264400"/>
    <d v="2016-04-08T05:00:00"/>
    <d v="2016-04-09T05:00: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59"/>
    <n v="3016"/>
    <x v="1"/>
    <s v="USD"/>
    <n v="1440392400"/>
    <n v="1440824400"/>
    <d v="2015-08-24T05:00:00"/>
    <d v="2015-08-28T05:00: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50.05"/>
    <n v="264"/>
    <x v="1"/>
    <s v="USD"/>
    <n v="1488434400"/>
    <n v="1489554000"/>
    <d v="2017-03-02T06:00:00"/>
    <d v="2017-03-14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98.97"/>
    <n v="504"/>
    <x v="2"/>
    <s v="AUD"/>
    <n v="1514440800"/>
    <n v="1514872800"/>
    <d v="2017-12-28T06:00:00"/>
    <d v="2018-01-01T06:00:00"/>
    <b v="0"/>
    <b v="0"/>
    <s v="food/food trucks"/>
    <x v="0"/>
    <s v="food trucks"/>
  </r>
  <r>
    <s v="Russo, Kim and Mccoy"/>
    <s v="Balanced optimal hardware"/>
    <n v="10000"/>
    <n v="824"/>
    <n v="8.24"/>
    <x v="0"/>
    <n v="58.86"/>
    <n v="14"/>
    <x v="1"/>
    <s v="USD"/>
    <n v="1514354400"/>
    <n v="1515736800"/>
    <d v="2017-12-27T06:00:00"/>
    <d v="2018-01-11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81.010000000000005"/>
    <n v="390"/>
    <x v="1"/>
    <s v="USD"/>
    <n v="1440910800"/>
    <n v="1442898000"/>
    <d v="2015-08-30T05:00:00"/>
    <d v="2015-09-21T05:00:00"/>
    <b v="0"/>
    <b v="0"/>
    <s v="music/rock"/>
    <x v="1"/>
    <s v="rock"/>
  </r>
  <r>
    <s v="Bailey and Sons"/>
    <s v="Grass-roots dynamic emulation"/>
    <n v="120700"/>
    <n v="57010"/>
    <n v="47.232808616404313"/>
    <x v="0"/>
    <n v="76.010000000000005"/>
    <n v="750"/>
    <x v="4"/>
    <s v="GBP"/>
    <n v="1296108000"/>
    <n v="1296194400"/>
    <d v="2011-01-27T06:00:00"/>
    <d v="2011-01-27T06:00: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96.6"/>
    <n v="77"/>
    <x v="1"/>
    <s v="USD"/>
    <n v="1440133200"/>
    <n v="1440910800"/>
    <d v="2015-08-21T05:00:00"/>
    <d v="2015-08-29T05:00:00"/>
    <b v="1"/>
    <b v="0"/>
    <s v="theater/plays"/>
    <x v="3"/>
    <s v="plays"/>
  </r>
  <r>
    <s v="Smith Group"/>
    <s v="Right-sized secondary challenge"/>
    <n v="106800"/>
    <n v="57872"/>
    <n v="54.187265917603"/>
    <x v="0"/>
    <n v="76.959999999999994"/>
    <n v="752"/>
    <x v="3"/>
    <s v="DKK"/>
    <n v="1332910800"/>
    <n v="1335502800"/>
    <d v="2012-03-28T05:00:00"/>
    <d v="2012-04-26T05:00:00"/>
    <b v="0"/>
    <b v="0"/>
    <s v="music/jazz"/>
    <x v="1"/>
    <s v="jazz"/>
  </r>
  <r>
    <s v="Murphy-Farrell"/>
    <s v="Implemented exuding software"/>
    <n v="9100"/>
    <n v="8906"/>
    <n v="97.868131868131869"/>
    <x v="0"/>
    <n v="67.98"/>
    <n v="131"/>
    <x v="1"/>
    <s v="USD"/>
    <n v="1544335200"/>
    <n v="1544680800"/>
    <d v="2018-12-09T06:00:00"/>
    <d v="2018-12-12T06:00:00"/>
    <b v="0"/>
    <b v="0"/>
    <s v="theater/plays"/>
    <x v="3"/>
    <s v="plays"/>
  </r>
  <r>
    <s v="Everett-Wolfe"/>
    <s v="Total optimizing software"/>
    <n v="10000"/>
    <n v="7724"/>
    <n v="77.239999999999995"/>
    <x v="0"/>
    <n v="88.78"/>
    <n v="87"/>
    <x v="1"/>
    <s v="USD"/>
    <n v="1286427600"/>
    <n v="1288414800"/>
    <d v="2010-10-07T05:00:00"/>
    <d v="2010-10-29T05:00:00"/>
    <b v="0"/>
    <b v="0"/>
    <s v="theater/plays"/>
    <x v="3"/>
    <s v="plays"/>
  </r>
  <r>
    <s v="Young PLC"/>
    <s v="Optional maximized attitude"/>
    <n v="79400"/>
    <n v="26571"/>
    <n v="33.464735516372798"/>
    <x v="0"/>
    <n v="25"/>
    <n v="1063"/>
    <x v="1"/>
    <s v="USD"/>
    <n v="1329717600"/>
    <n v="1330581600"/>
    <d v="2012-02-20T06:00:00"/>
    <d v="2012-02-29T06:00:00"/>
    <b v="0"/>
    <b v="0"/>
    <s v="music/jazz"/>
    <x v="1"/>
    <s v="jazz"/>
  </r>
  <r>
    <s v="Park-Goodman"/>
    <s v="Customer-focused impactful extranet"/>
    <n v="5100"/>
    <n v="12219"/>
    <n v="239.58823529411765"/>
    <x v="1"/>
    <n v="44.92"/>
    <n v="272"/>
    <x v="1"/>
    <s v="USD"/>
    <n v="1310187600"/>
    <n v="1311397200"/>
    <d v="2011-07-09T05:00:00"/>
    <d v="2011-07-22T05:00: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79.400000000000006"/>
    <n v="25"/>
    <x v="1"/>
    <s v="USD"/>
    <n v="1377838800"/>
    <n v="1378357200"/>
    <d v="2013-08-30T05:00:00"/>
    <d v="2013-09-04T05:00: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29.01"/>
    <n v="419"/>
    <x v="1"/>
    <s v="USD"/>
    <n v="1410325200"/>
    <n v="1411102800"/>
    <d v="2014-09-10T05:00:00"/>
    <d v="2014-09-18T05:00: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3.59"/>
    <n v="76"/>
    <x v="1"/>
    <s v="USD"/>
    <n v="1343797200"/>
    <n v="1344834000"/>
    <d v="2012-08-01T05:00:00"/>
    <d v="2012-08-12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07.97"/>
    <n v="1621"/>
    <x v="6"/>
    <s v="EUR"/>
    <n v="1498453200"/>
    <n v="1499230800"/>
    <d v="2017-06-26T05:00:00"/>
    <d v="2017-07-04T05:00: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68.989999999999995"/>
    <n v="1101"/>
    <x v="1"/>
    <s v="USD"/>
    <n v="1456380000"/>
    <n v="1457416800"/>
    <d v="2016-02-25T06:00:00"/>
    <d v="2016-03-07T06:00: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11.02"/>
    <n v="1073"/>
    <x v="1"/>
    <s v="USD"/>
    <n v="1280552400"/>
    <n v="1280898000"/>
    <d v="2010-07-31T05:00:00"/>
    <d v="2010-08-03T05:00:00"/>
    <b v="0"/>
    <b v="1"/>
    <s v="theater/plays"/>
    <x v="3"/>
    <s v="plays"/>
  </r>
  <r>
    <s v="Kelly-Colon"/>
    <s v="Stand-alone grid-enabled leverage"/>
    <n v="197900"/>
    <n v="110689"/>
    <n v="55.931783729156137"/>
    <x v="0"/>
    <n v="25"/>
    <n v="4428"/>
    <x v="2"/>
    <s v="AUD"/>
    <n v="1521608400"/>
    <n v="1522472400"/>
    <d v="2018-03-21T05:00:00"/>
    <d v="2018-03-30T05:00: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42.16"/>
    <n v="58"/>
    <x v="6"/>
    <s v="EUR"/>
    <n v="1460696400"/>
    <n v="1462510800"/>
    <d v="2016-04-15T05:00:00"/>
    <d v="2016-05-05T05:00: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47"/>
    <n v="1218"/>
    <x v="1"/>
    <s v="USD"/>
    <n v="1313730000"/>
    <n v="1317790800"/>
    <d v="2011-08-19T05:00:00"/>
    <d v="2011-10-04T05:00: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6.04"/>
    <n v="331"/>
    <x v="1"/>
    <s v="USD"/>
    <n v="1568178000"/>
    <n v="1568782800"/>
    <d v="2019-09-11T05:00:00"/>
    <d v="2019-09-17T05:00: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01.04"/>
    <n v="1170"/>
    <x v="1"/>
    <s v="USD"/>
    <n v="1348635600"/>
    <n v="1349413200"/>
    <d v="2012-09-26T05:00:00"/>
    <d v="2012-10-04T05:00: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39.93"/>
    <n v="111"/>
    <x v="1"/>
    <s v="USD"/>
    <n v="1468126800"/>
    <n v="1472446800"/>
    <d v="2016-07-10T05:00:00"/>
    <d v="2016-08-28T05:00: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83.16"/>
    <n v="215"/>
    <x v="1"/>
    <s v="USD"/>
    <n v="1547877600"/>
    <n v="1548050400"/>
    <d v="2019-01-19T06:00:00"/>
    <d v="2019-01-20T06:00:00"/>
    <b v="0"/>
    <b v="0"/>
    <s v="film &amp; video/drama"/>
    <x v="4"/>
    <s v="drama"/>
  </r>
  <r>
    <s v="Davis Ltd"/>
    <s v="Synchronized motivating solution"/>
    <n v="1400"/>
    <n v="14511"/>
    <n v="1036.5"/>
    <x v="1"/>
    <n v="39.979999999999997"/>
    <n v="363"/>
    <x v="1"/>
    <s v="USD"/>
    <n v="1571374800"/>
    <n v="1571806800"/>
    <d v="2019-10-18T05:00:00"/>
    <d v="2019-10-22T05:00: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47.99"/>
    <n v="2955"/>
    <x v="1"/>
    <s v="USD"/>
    <n v="1576303200"/>
    <n v="1576476000"/>
    <d v="2019-12-14T06:00:00"/>
    <d v="2019-12-15T06:00: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95.98"/>
    <n v="1657"/>
    <x v="1"/>
    <s v="USD"/>
    <n v="1324447200"/>
    <n v="1324965600"/>
    <d v="2011-12-21T06:00:00"/>
    <d v="2011-12-26T06:00:00"/>
    <b v="0"/>
    <b v="0"/>
    <s v="theater/plays"/>
    <x v="3"/>
    <s v="plays"/>
  </r>
  <r>
    <s v="Nguyen and Sons"/>
    <s v="Compatible 5thgeneration concept"/>
    <n v="5400"/>
    <n v="8109"/>
    <n v="150.16666666666666"/>
    <x v="1"/>
    <n v="78.73"/>
    <n v="103"/>
    <x v="1"/>
    <s v="USD"/>
    <n v="1386741600"/>
    <n v="1387519200"/>
    <d v="2013-12-11T06:00:00"/>
    <d v="2013-12-19T06:00:00"/>
    <b v="0"/>
    <b v="0"/>
    <s v="theater/plays"/>
    <x v="3"/>
    <s v="plays"/>
  </r>
  <r>
    <s v="Jones PLC"/>
    <s v="Virtual systemic intranet"/>
    <n v="2300"/>
    <n v="8244"/>
    <n v="358.43478260869563"/>
    <x v="1"/>
    <n v="56.08"/>
    <n v="147"/>
    <x v="1"/>
    <s v="USD"/>
    <n v="1537074000"/>
    <n v="1537246800"/>
    <d v="2018-09-16T05:00:00"/>
    <d v="2018-09-17T05:00:00"/>
    <b v="0"/>
    <b v="0"/>
    <s v="theater/plays"/>
    <x v="3"/>
    <s v="plays"/>
  </r>
  <r>
    <s v="Gilmore LLC"/>
    <s v="Optimized systemic algorithm"/>
    <n v="1400"/>
    <n v="7600"/>
    <n v="542.85714285714289"/>
    <x v="1"/>
    <n v="69.09"/>
    <n v="110"/>
    <x v="0"/>
    <s v="CAD"/>
    <n v="1277787600"/>
    <n v="1279515600"/>
    <d v="2010-06-29T05:00:00"/>
    <d v="2010-07-18T05:00: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102.05"/>
    <n v="926"/>
    <x v="0"/>
    <s v="CAD"/>
    <n v="1440306000"/>
    <n v="1442379600"/>
    <d v="2015-08-23T05:00:00"/>
    <d v="2015-09-15T05:00: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07.32"/>
    <n v="134"/>
    <x v="1"/>
    <s v="USD"/>
    <n v="1522126800"/>
    <n v="1523077200"/>
    <d v="2018-03-27T05:00:00"/>
    <d v="2018-04-06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51.97"/>
    <n v="269"/>
    <x v="1"/>
    <s v="USD"/>
    <n v="1489298400"/>
    <n v="1489554000"/>
    <d v="2017-03-12T06:00:00"/>
    <d v="2017-03-14T05:00: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71.14"/>
    <n v="175"/>
    <x v="1"/>
    <s v="USD"/>
    <n v="1547100000"/>
    <n v="1548482400"/>
    <d v="2019-01-10T06:00:00"/>
    <d v="2019-01-25T06:00: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106.49"/>
    <n v="69"/>
    <x v="1"/>
    <s v="USD"/>
    <n v="1383022800"/>
    <n v="1384063200"/>
    <d v="2013-10-29T05:00:00"/>
    <d v="2013-11-09T06:00:00"/>
    <b v="0"/>
    <b v="0"/>
    <s v="technology/web"/>
    <x v="2"/>
    <s v="web"/>
  </r>
  <r>
    <s v="Walsh-Watts"/>
    <s v="Polarized actuating implementation"/>
    <n v="3600"/>
    <n v="8158"/>
    <n v="226.61111111111109"/>
    <x v="1"/>
    <n v="42.94"/>
    <n v="190"/>
    <x v="1"/>
    <s v="USD"/>
    <n v="1322373600"/>
    <n v="1322892000"/>
    <d v="2011-11-27T06:00:00"/>
    <d v="2011-12-02T06:00: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30.04"/>
    <n v="237"/>
    <x v="1"/>
    <s v="USD"/>
    <n v="1349240400"/>
    <n v="1350709200"/>
    <d v="2012-10-03T05:00:00"/>
    <d v="2012-10-19T05:00: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0.62"/>
    <n v="77"/>
    <x v="4"/>
    <s v="GBP"/>
    <n v="1562648400"/>
    <n v="1564203600"/>
    <d v="2019-07-09T05:00:00"/>
    <d v="2019-07-26T05:00: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66.02"/>
    <n v="1748"/>
    <x v="1"/>
    <s v="USD"/>
    <n v="1508216400"/>
    <n v="1509685200"/>
    <d v="2017-10-17T05:00:00"/>
    <d v="2017-11-02T05:00:00"/>
    <b v="0"/>
    <b v="0"/>
    <s v="theater/plays"/>
    <x v="3"/>
    <s v="plays"/>
  </r>
  <r>
    <s v="Mora-Bradley"/>
    <s v="Programmable tangible ability"/>
    <n v="9100"/>
    <n v="7656"/>
    <n v="84.131868131868131"/>
    <x v="0"/>
    <n v="96.91"/>
    <n v="79"/>
    <x v="1"/>
    <s v="USD"/>
    <n v="1511762400"/>
    <n v="1514959200"/>
    <d v="2017-11-27T06:00:00"/>
    <d v="2018-01-02T06:00: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62.87"/>
    <n v="196"/>
    <x v="6"/>
    <s v="EUR"/>
    <n v="1447480800"/>
    <n v="1448863200"/>
    <d v="2015-11-14T06:00:00"/>
    <d v="2015-11-29T06:00:00"/>
    <b v="1"/>
    <b v="0"/>
    <s v="music/rock"/>
    <x v="1"/>
    <s v="rock"/>
  </r>
  <r>
    <s v="Lopez, Reid and Johnson"/>
    <s v="Total real-time hardware"/>
    <n v="164100"/>
    <n v="96888"/>
    <n v="59.042047531992694"/>
    <x v="0"/>
    <n v="108.99"/>
    <n v="889"/>
    <x v="1"/>
    <s v="USD"/>
    <n v="1429506000"/>
    <n v="1429592400"/>
    <d v="2015-04-20T05:00:00"/>
    <d v="2015-04-20T05:00: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27"/>
    <n v="7295"/>
    <x v="1"/>
    <s v="USD"/>
    <n v="1522472400"/>
    <n v="1522645200"/>
    <d v="2018-03-31T05:00:00"/>
    <d v="2018-04-01T05:00: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65"/>
    <n v="2893"/>
    <x v="0"/>
    <s v="CAD"/>
    <n v="1322114400"/>
    <n v="1323324000"/>
    <d v="2011-11-24T06:00:00"/>
    <d v="2011-12-07T06:00: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111.52"/>
    <n v="56"/>
    <x v="1"/>
    <s v="USD"/>
    <n v="1561438800"/>
    <n v="1561525200"/>
    <d v="2019-06-25T05:00:00"/>
    <d v="2019-06-25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3"/>
    <n v="1"/>
    <x v="1"/>
    <s v="USD"/>
    <n v="1264399200"/>
    <n v="1265695200"/>
    <d v="2010-01-25T06:00:00"/>
    <d v="2010-02-08T06:00: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110.99"/>
    <n v="820"/>
    <x v="1"/>
    <s v="USD"/>
    <n v="1301202000"/>
    <n v="1301806800"/>
    <d v="2011-03-27T05:00:00"/>
    <d v="2011-04-02T05:00: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56.75"/>
    <n v="83"/>
    <x v="1"/>
    <s v="USD"/>
    <n v="1374469200"/>
    <n v="1374901200"/>
    <d v="2013-07-22T05:00:00"/>
    <d v="2013-07-26T05:00: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97.02"/>
    <n v="2038"/>
    <x v="1"/>
    <s v="USD"/>
    <n v="1334984400"/>
    <n v="1336453200"/>
    <d v="2012-04-21T05:00:00"/>
    <d v="2012-05-07T05:00: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92.09"/>
    <n v="116"/>
    <x v="1"/>
    <s v="USD"/>
    <n v="1467608400"/>
    <n v="1468904400"/>
    <d v="2016-07-04T05:00:00"/>
    <d v="2016-07-18T05:00: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82.99"/>
    <n v="2025"/>
    <x v="4"/>
    <s v="GBP"/>
    <n v="1386741600"/>
    <n v="1387087200"/>
    <d v="2013-12-11T06:00:00"/>
    <d v="2013-12-14T06:00: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03.04"/>
    <n v="1345"/>
    <x v="2"/>
    <s v="AUD"/>
    <n v="1546754400"/>
    <n v="1547445600"/>
    <d v="2019-01-06T06:00:00"/>
    <d v="2019-01-13T06:00: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68.92"/>
    <n v="168"/>
    <x v="1"/>
    <s v="USD"/>
    <n v="1544248800"/>
    <n v="1547359200"/>
    <d v="2018-12-08T06:00:00"/>
    <d v="2019-01-12T06:00:00"/>
    <b v="0"/>
    <b v="0"/>
    <s v="film &amp; video/drama"/>
    <x v="4"/>
    <s v="drama"/>
  </r>
  <r>
    <s v="Ortega LLC"/>
    <s v="Secured bifurcated intranet"/>
    <n v="1700"/>
    <n v="12020"/>
    <n v="707.05882352941171"/>
    <x v="1"/>
    <n v="87.74"/>
    <n v="137"/>
    <x v="5"/>
    <s v="CHF"/>
    <n v="1495429200"/>
    <n v="1496293200"/>
    <d v="2017-05-22T05:00:00"/>
    <d v="2017-05-31T05:00: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75.02"/>
    <n v="186"/>
    <x v="6"/>
    <s v="EUR"/>
    <n v="1334811600"/>
    <n v="1335416400"/>
    <d v="2012-04-19T05:00:00"/>
    <d v="2012-04-25T05:00: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50.86"/>
    <n v="125"/>
    <x v="1"/>
    <s v="USD"/>
    <n v="1531544400"/>
    <n v="1532149200"/>
    <d v="2018-07-14T05:00:00"/>
    <d v="2018-07-20T05:00: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90"/>
    <n v="14"/>
    <x v="6"/>
    <s v="EUR"/>
    <n v="1453615200"/>
    <n v="1453788000"/>
    <d v="2016-01-24T06:00:00"/>
    <d v="2016-01-25T06:00:00"/>
    <b v="1"/>
    <b v="1"/>
    <s v="theater/plays"/>
    <x v="3"/>
    <s v="plays"/>
  </r>
  <r>
    <s v="Garza-Bryant"/>
    <s v="Programmable leadingedge contingency"/>
    <n v="800"/>
    <n v="14725"/>
    <n v="1840.625"/>
    <x v="1"/>
    <n v="72.900000000000006"/>
    <n v="202"/>
    <x v="1"/>
    <s v="USD"/>
    <n v="1467954000"/>
    <n v="1471496400"/>
    <d v="2016-07-08T05:00:00"/>
    <d v="2016-08-17T05:00:00"/>
    <b v="0"/>
    <b v="0"/>
    <s v="theater/plays"/>
    <x v="3"/>
    <s v="plays"/>
  </r>
  <r>
    <s v="Mays LLC"/>
    <s v="Multi-layered global groupware"/>
    <n v="6900"/>
    <n v="11174"/>
    <n v="161.94202898550725"/>
    <x v="1"/>
    <n v="108.49"/>
    <n v="103"/>
    <x v="1"/>
    <s v="USD"/>
    <n v="1471842000"/>
    <n v="1472878800"/>
    <d v="2016-08-22T05:00:00"/>
    <d v="2016-09-02T05:00: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01.98"/>
    <n v="1785"/>
    <x v="1"/>
    <s v="USD"/>
    <n v="1408424400"/>
    <n v="1408510800"/>
    <d v="2014-08-19T05:00:00"/>
    <d v="2014-08-19T05:00: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44.01"/>
    <n v="656"/>
    <x v="1"/>
    <s v="USD"/>
    <n v="1281157200"/>
    <n v="1281589200"/>
    <d v="2010-08-07T05:00:00"/>
    <d v="2010-08-11T05:00: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65.94"/>
    <n v="157"/>
    <x v="1"/>
    <s v="USD"/>
    <n v="1373432400"/>
    <n v="1375851600"/>
    <d v="2013-07-10T05:00:00"/>
    <d v="2013-08-06T05:00: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24.99"/>
    <n v="555"/>
    <x v="1"/>
    <s v="USD"/>
    <n v="1313989200"/>
    <n v="1315803600"/>
    <d v="2011-08-22T05:00:00"/>
    <d v="2011-09-11T05:00: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8"/>
    <n v="297"/>
    <x v="1"/>
    <s v="USD"/>
    <n v="1371445200"/>
    <n v="1373691600"/>
    <d v="2013-06-17T05:00:00"/>
    <d v="2013-07-12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85.83"/>
    <n v="123"/>
    <x v="1"/>
    <s v="USD"/>
    <n v="1338267600"/>
    <n v="1339218000"/>
    <d v="2012-05-29T05:00:00"/>
    <d v="2012-06-08T05:00: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84.92"/>
    <n v="38"/>
    <x v="3"/>
    <s v="DKK"/>
    <n v="1519192800"/>
    <n v="1520402400"/>
    <d v="2018-02-21T06:00:00"/>
    <d v="2018-03-06T06:00: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90.48"/>
    <n v="60"/>
    <x v="1"/>
    <s v="USD"/>
    <n v="1522818000"/>
    <n v="1523336400"/>
    <d v="2018-04-04T05:00:00"/>
    <d v="2018-04-09T05:00:00"/>
    <b v="0"/>
    <b v="0"/>
    <s v="music/rock"/>
    <x v="1"/>
    <s v="rock"/>
  </r>
  <r>
    <s v="Thomas-Simmons"/>
    <s v="Proactive 24hour frame"/>
    <n v="48500"/>
    <n v="75906"/>
    <n v="156.50721649484535"/>
    <x v="1"/>
    <n v="25"/>
    <n v="3036"/>
    <x v="1"/>
    <s v="USD"/>
    <n v="1509948000"/>
    <n v="1512280800"/>
    <d v="2017-11-06T06:00:00"/>
    <d v="2017-12-02T06:00: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92.01"/>
    <n v="144"/>
    <x v="2"/>
    <s v="AUD"/>
    <n v="1456898400"/>
    <n v="1458709200"/>
    <d v="2016-03-02T06:00:00"/>
    <d v="2016-03-22T05:00:00"/>
    <b v="0"/>
    <b v="0"/>
    <s v="theater/plays"/>
    <x v="3"/>
    <s v="plays"/>
  </r>
  <r>
    <s v="Mccoy Ltd"/>
    <s v="Business-focused encompassing intranet"/>
    <n v="8400"/>
    <n v="11261"/>
    <n v="134.05952380952382"/>
    <x v="1"/>
    <n v="93.07"/>
    <n v="121"/>
    <x v="4"/>
    <s v="GBP"/>
    <n v="1413954000"/>
    <n v="1414126800"/>
    <d v="2014-10-22T05:00:00"/>
    <d v="2014-10-23T05:00:00"/>
    <b v="0"/>
    <b v="1"/>
    <s v="theater/plays"/>
    <x v="3"/>
    <s v="plays"/>
  </r>
  <r>
    <s v="Dawson-Tyler"/>
    <s v="Optional 6thgeneration access"/>
    <n v="193200"/>
    <n v="97369"/>
    <n v="50.398033126293996"/>
    <x v="0"/>
    <n v="61.01"/>
    <n v="1596"/>
    <x v="1"/>
    <s v="USD"/>
    <n v="1416031200"/>
    <n v="1416204000"/>
    <d v="2014-11-15T06:00:00"/>
    <d v="2014-11-16T06:00: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92.04"/>
    <n v="524"/>
    <x v="1"/>
    <s v="USD"/>
    <n v="1287982800"/>
    <n v="1288501200"/>
    <d v="2010-10-25T05:00:00"/>
    <d v="2010-10-30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81.13"/>
    <n v="181"/>
    <x v="1"/>
    <s v="USD"/>
    <n v="1547964000"/>
    <n v="1552971600"/>
    <d v="2019-01-20T06:00:00"/>
    <d v="2019-03-18T05:00:00"/>
    <b v="0"/>
    <b v="0"/>
    <s v="technology/web"/>
    <x v="2"/>
    <s v="web"/>
  </r>
  <r>
    <s v="Stewart Inc"/>
    <s v="Versatile mission-critical knowledgebase"/>
    <n v="4200"/>
    <n v="735"/>
    <n v="17.5"/>
    <x v="0"/>
    <n v="73.5"/>
    <n v="10"/>
    <x v="1"/>
    <s v="USD"/>
    <n v="1464152400"/>
    <n v="1465102800"/>
    <d v="2016-05-25T05:00:00"/>
    <d v="2016-06-04T05:00: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85.22"/>
    <n v="122"/>
    <x v="1"/>
    <s v="USD"/>
    <n v="1359957600"/>
    <n v="1360130400"/>
    <d v="2013-02-04T06:00:00"/>
    <d v="2013-02-05T06:00: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10.97"/>
    <n v="1071"/>
    <x v="0"/>
    <s v="CAD"/>
    <n v="1432357200"/>
    <n v="1432875600"/>
    <d v="2015-05-23T05:00:00"/>
    <d v="2015-05-28T05:00: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32.97"/>
    <n v="219"/>
    <x v="1"/>
    <s v="USD"/>
    <n v="1500786000"/>
    <n v="1500872400"/>
    <d v="2017-07-23T05:00:00"/>
    <d v="2017-07-23T05:00: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96.01"/>
    <n v="1121"/>
    <x v="1"/>
    <s v="USD"/>
    <n v="1490158800"/>
    <n v="1492146000"/>
    <d v="2017-03-22T05:00:00"/>
    <d v="2017-04-13T05:00:00"/>
    <b v="0"/>
    <b v="1"/>
    <s v="music/rock"/>
    <x v="1"/>
    <s v="rock"/>
  </r>
  <r>
    <s v="Marquez-Kerr"/>
    <s v="Automated hybrid orchestration"/>
    <n v="15800"/>
    <n v="83267"/>
    <n v="527.00632911392404"/>
    <x v="1"/>
    <n v="84.97"/>
    <n v="980"/>
    <x v="1"/>
    <s v="USD"/>
    <n v="1406178000"/>
    <n v="1407301200"/>
    <d v="2014-07-24T05:00:00"/>
    <d v="2014-08-05T05:00:00"/>
    <b v="0"/>
    <b v="0"/>
    <s v="music/metal"/>
    <x v="1"/>
    <s v="metal"/>
  </r>
  <r>
    <s v="Stone PLC"/>
    <s v="Exclusive 5thgeneration leverage"/>
    <n v="4200"/>
    <n v="13404"/>
    <n v="319.14285714285711"/>
    <x v="1"/>
    <n v="25.01"/>
    <n v="536"/>
    <x v="1"/>
    <s v="USD"/>
    <n v="1485583200"/>
    <n v="1486620000"/>
    <d v="2017-01-28T06:00:00"/>
    <d v="2017-02-08T06:00: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66"/>
    <n v="1991"/>
    <x v="1"/>
    <s v="USD"/>
    <n v="1459314000"/>
    <n v="1459918800"/>
    <d v="2016-03-30T05:00:00"/>
    <d v="2016-04-05T05:00: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87.34"/>
    <n v="29"/>
    <x v="1"/>
    <s v="USD"/>
    <n v="1424412000"/>
    <n v="1424757600"/>
    <d v="2015-02-20T06:00:00"/>
    <d v="2015-02-23T06:00: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27.93"/>
    <n v="180"/>
    <x v="1"/>
    <s v="USD"/>
    <n v="1478844000"/>
    <n v="1479880800"/>
    <d v="2016-11-11T06:00:00"/>
    <d v="2016-11-22T06:00: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03.8"/>
    <n v="15"/>
    <x v="1"/>
    <s v="USD"/>
    <n v="1416117600"/>
    <n v="1418018400"/>
    <d v="2014-11-16T06:00:00"/>
    <d v="2014-12-07T06:00:00"/>
    <b v="0"/>
    <b v="1"/>
    <s v="theater/plays"/>
    <x v="3"/>
    <s v="plays"/>
  </r>
  <r>
    <s v="Meyer-Avila"/>
    <s v="Multi-tiered discrete support"/>
    <n v="10000"/>
    <n v="6100"/>
    <n v="61"/>
    <x v="0"/>
    <n v="31.94"/>
    <n v="191"/>
    <x v="1"/>
    <s v="USD"/>
    <n v="1340946000"/>
    <n v="1341032400"/>
    <d v="2012-06-29T05:00:00"/>
    <d v="2012-06-29T05:00: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99.5"/>
    <n v="16"/>
    <x v="1"/>
    <s v="USD"/>
    <n v="1486101600"/>
    <n v="1486360800"/>
    <d v="2017-02-03T06:00:00"/>
    <d v="2017-02-05T06:00:00"/>
    <b v="0"/>
    <b v="0"/>
    <s v="theater/plays"/>
    <x v="3"/>
    <s v="plays"/>
  </r>
  <r>
    <s v="Garcia Ltd"/>
    <s v="Balanced mobile alliance"/>
    <n v="1200"/>
    <n v="14150"/>
    <n v="1179.1666666666665"/>
    <x v="1"/>
    <n v="108.85"/>
    <n v="130"/>
    <x v="1"/>
    <s v="USD"/>
    <n v="1274590800"/>
    <n v="1274677200"/>
    <d v="2010-05-23T05:00:00"/>
    <d v="2010-05-23T05:00: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10.76"/>
    <n v="122"/>
    <x v="1"/>
    <s v="USD"/>
    <n v="1263880800"/>
    <n v="1267509600"/>
    <d v="2010-01-19T06:00:00"/>
    <d v="2010-03-01T06:00: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29.65"/>
    <n v="17"/>
    <x v="1"/>
    <s v="USD"/>
    <n v="1445403600"/>
    <n v="1445922000"/>
    <d v="2015-10-21T05:00:00"/>
    <d v="2015-10-26T05:00:00"/>
    <b v="0"/>
    <b v="1"/>
    <s v="theater/plays"/>
    <x v="3"/>
    <s v="plays"/>
  </r>
  <r>
    <s v="Fitzgerald Group"/>
    <s v="Intuitive exuding initiative"/>
    <n v="2000"/>
    <n v="14240"/>
    <n v="712"/>
    <x v="1"/>
    <n v="101.71"/>
    <n v="140"/>
    <x v="1"/>
    <s v="USD"/>
    <n v="1533877200"/>
    <n v="1534050000"/>
    <d v="2018-08-10T05:00:00"/>
    <d v="2018-08-11T05:00: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61.5"/>
    <n v="34"/>
    <x v="1"/>
    <s v="USD"/>
    <n v="1275195600"/>
    <n v="1277528400"/>
    <d v="2010-05-30T05:00:00"/>
    <d v="2010-06-25T05:00: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5"/>
    <n v="3388"/>
    <x v="1"/>
    <s v="USD"/>
    <n v="1318136400"/>
    <n v="1318568400"/>
    <d v="2011-10-09T05:00:00"/>
    <d v="2011-10-13T05:00:00"/>
    <b v="0"/>
    <b v="0"/>
    <s v="technology/web"/>
    <x v="2"/>
    <s v="web"/>
  </r>
  <r>
    <s v="Greer and Sons"/>
    <s v="Secured clear-thinking intranet"/>
    <n v="4900"/>
    <n v="11214"/>
    <n v="228.85714285714286"/>
    <x v="1"/>
    <n v="40.049999999999997"/>
    <n v="280"/>
    <x v="1"/>
    <s v="USD"/>
    <n v="1283403600"/>
    <n v="1284354000"/>
    <d v="2010-09-02T05:00:00"/>
    <d v="2010-09-12T05:00:00"/>
    <b v="0"/>
    <b v="0"/>
    <s v="theater/plays"/>
    <x v="3"/>
    <s v="plays"/>
  </r>
  <r>
    <s v="Martinez PLC"/>
    <s v="Cloned actuating architecture"/>
    <n v="194900"/>
    <n v="68137"/>
    <n v="34.959979476654695"/>
    <x v="3"/>
    <n v="110.97"/>
    <n v="614"/>
    <x v="1"/>
    <s v="USD"/>
    <n v="1267423200"/>
    <n v="1269579600"/>
    <d v="2010-03-01T06:00:00"/>
    <d v="2010-03-25T05:00: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.96"/>
    <n v="366"/>
    <x v="6"/>
    <s v="EUR"/>
    <n v="1412744400"/>
    <n v="1413781200"/>
    <d v="2014-10-08T05:00:00"/>
    <d v="2014-10-19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5T05:00: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30.97"/>
    <n v="270"/>
    <x v="1"/>
    <s v="USD"/>
    <n v="1458190800"/>
    <n v="1459486800"/>
    <d v="2016-03-17T05:00:00"/>
    <d v="2016-03-31T05:00: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47.04"/>
    <n v="114"/>
    <x v="1"/>
    <s v="USD"/>
    <n v="1280984400"/>
    <n v="1282539600"/>
    <d v="2010-08-05T05:00:00"/>
    <d v="2010-08-22T05:00:00"/>
    <b v="0"/>
    <b v="1"/>
    <s v="theater/plays"/>
    <x v="3"/>
    <s v="plays"/>
  </r>
  <r>
    <s v="Guerrero-Griffin"/>
    <s v="Networked web-enabled product"/>
    <n v="4700"/>
    <n v="12065"/>
    <n v="256.70212765957444"/>
    <x v="1"/>
    <n v="88.07"/>
    <n v="137"/>
    <x v="1"/>
    <s v="USD"/>
    <n v="1274590800"/>
    <n v="1275886800"/>
    <d v="2010-05-23T05:00:00"/>
    <d v="2010-06-06T05:00: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7.01"/>
    <n v="3205"/>
    <x v="1"/>
    <s v="USD"/>
    <n v="1351400400"/>
    <n v="1355983200"/>
    <d v="2012-10-28T05:00:00"/>
    <d v="2012-12-19T06:00: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6.03"/>
    <n v="288"/>
    <x v="3"/>
    <s v="DKK"/>
    <n v="1514354400"/>
    <n v="1515391200"/>
    <d v="2017-12-27T06:00:00"/>
    <d v="2018-01-07T06:00: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67.819999999999993"/>
    <n v="148"/>
    <x v="1"/>
    <s v="USD"/>
    <n v="1421733600"/>
    <n v="1422252000"/>
    <d v="2015-01-20T06:00:00"/>
    <d v="2015-01-25T06:00: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49.96"/>
    <n v="114"/>
    <x v="1"/>
    <s v="USD"/>
    <n v="1305176400"/>
    <n v="1305522000"/>
    <d v="2011-05-12T05:00:00"/>
    <d v="2011-05-15T05:00: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10.02"/>
    <n v="1518"/>
    <x v="0"/>
    <s v="CAD"/>
    <n v="1414126800"/>
    <n v="1414904400"/>
    <d v="2014-10-24T05:00:00"/>
    <d v="2014-11-01T05:00: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89.96"/>
    <n v="1274"/>
    <x v="1"/>
    <s v="USD"/>
    <n v="1517810400"/>
    <n v="1520402400"/>
    <d v="2018-02-05T06:00:00"/>
    <d v="2018-03-06T06:00: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79.010000000000005"/>
    <n v="210"/>
    <x v="6"/>
    <s v="EUR"/>
    <n v="1564635600"/>
    <n v="1567141200"/>
    <d v="2019-08-01T05:00:00"/>
    <d v="2019-08-29T05:00: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86.87"/>
    <n v="166"/>
    <x v="1"/>
    <s v="USD"/>
    <n v="1500699600"/>
    <n v="1501131600"/>
    <d v="2017-07-22T05:00:00"/>
    <d v="2017-07-26T05:00:00"/>
    <b v="0"/>
    <b v="0"/>
    <s v="music/rock"/>
    <x v="1"/>
    <s v="rock"/>
  </r>
  <r>
    <s v="Davis Ltd"/>
    <s v="Upgradable uniform service-desk"/>
    <n v="3500"/>
    <n v="6204"/>
    <n v="177.25714285714284"/>
    <x v="1"/>
    <n v="62.04"/>
    <n v="100"/>
    <x v="2"/>
    <s v="AUD"/>
    <n v="1354082400"/>
    <n v="1355032800"/>
    <d v="2012-11-28T06:00:00"/>
    <d v="2012-12-08T06:00:00"/>
    <b v="0"/>
    <b v="0"/>
    <s v="music/jazz"/>
    <x v="1"/>
    <s v="jazz"/>
  </r>
  <r>
    <s v="Rowland PLC"/>
    <s v="Inverse client-driven product"/>
    <n v="5600"/>
    <n v="6338"/>
    <n v="113.17857142857144"/>
    <x v="1"/>
    <n v="26.97"/>
    <n v="235"/>
    <x v="1"/>
    <s v="USD"/>
    <n v="1336453200"/>
    <n v="1339477200"/>
    <d v="2012-05-08T05:00:00"/>
    <d v="2012-06-11T05:00: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54.12"/>
    <n v="148"/>
    <x v="1"/>
    <s v="USD"/>
    <n v="1305262800"/>
    <n v="1305954000"/>
    <d v="2011-05-13T05:00:00"/>
    <d v="2011-05-20T05:00:00"/>
    <b v="0"/>
    <b v="0"/>
    <s v="music/rock"/>
    <x v="1"/>
    <s v="rock"/>
  </r>
  <r>
    <s v="Matthews LLC"/>
    <s v="Advanced transitional help-desk"/>
    <n v="3900"/>
    <n v="8125"/>
    <n v="208.33333333333334"/>
    <x v="1"/>
    <n v="41.04"/>
    <n v="198"/>
    <x v="1"/>
    <s v="USD"/>
    <n v="1492232400"/>
    <n v="1494392400"/>
    <d v="2017-04-15T05:00:00"/>
    <d v="2017-05-09T05:00: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55.05"/>
    <n v="248"/>
    <x v="2"/>
    <s v="AUD"/>
    <n v="1537333200"/>
    <n v="1537419600"/>
    <d v="2018-09-19T05:00:00"/>
    <d v="2018-09-19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107.94"/>
    <n v="513"/>
    <x v="1"/>
    <s v="USD"/>
    <n v="1444107600"/>
    <n v="1447999200"/>
    <d v="2015-10-06T05:00:00"/>
    <d v="2015-11-19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73.92"/>
    <n v="150"/>
    <x v="1"/>
    <s v="USD"/>
    <n v="1386741600"/>
    <n v="1388037600"/>
    <d v="2013-12-11T06:00:00"/>
    <d v="2013-12-25T06:00:00"/>
    <b v="0"/>
    <b v="0"/>
    <s v="theater/plays"/>
    <x v="3"/>
    <s v="plays"/>
  </r>
  <r>
    <s v="Johnson-Morales"/>
    <s v="Devolved 24hour forecast"/>
    <n v="125600"/>
    <n v="109106"/>
    <n v="86.867834394904463"/>
    <x v="0"/>
    <n v="32"/>
    <n v="3410"/>
    <x v="1"/>
    <s v="USD"/>
    <n v="1376542800"/>
    <n v="1378789200"/>
    <d v="2013-08-15T05:00:00"/>
    <d v="2013-09-09T05:00: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53.9"/>
    <n v="216"/>
    <x v="6"/>
    <s v="EUR"/>
    <n v="1397451600"/>
    <n v="1398056400"/>
    <d v="2014-04-14T05:00:00"/>
    <d v="2014-04-20T05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106.5"/>
    <n v="26"/>
    <x v="1"/>
    <s v="USD"/>
    <n v="1548482400"/>
    <n v="1550815200"/>
    <d v="2019-01-26T06:00:00"/>
    <d v="2019-02-21T06:00: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33"/>
    <n v="5139"/>
    <x v="1"/>
    <s v="USD"/>
    <n v="1549692000"/>
    <n v="1550037600"/>
    <d v="2019-02-09T06:00:00"/>
    <d v="2019-02-12T06:00: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43"/>
    <n v="2353"/>
    <x v="1"/>
    <s v="USD"/>
    <n v="1492059600"/>
    <n v="1492923600"/>
    <d v="2017-04-13T05:00:00"/>
    <d v="2017-04-22T05:00:00"/>
    <b v="0"/>
    <b v="0"/>
    <s v="theater/plays"/>
    <x v="3"/>
    <s v="plays"/>
  </r>
  <r>
    <s v="Gonzalez-Snow"/>
    <s v="Polarized user-facing interface"/>
    <n v="5000"/>
    <n v="6775"/>
    <n v="135.5"/>
    <x v="1"/>
    <n v="86.86"/>
    <n v="78"/>
    <x v="6"/>
    <s v="EUR"/>
    <n v="1463979600"/>
    <n v="1467522000"/>
    <d v="2016-05-23T05:00:00"/>
    <d v="2016-07-02T05:00:00"/>
    <b v="0"/>
    <b v="0"/>
    <s v="technology/web"/>
    <x v="2"/>
    <s v="web"/>
  </r>
  <r>
    <s v="Murphy LLC"/>
    <s v="Customer-focused non-volatile framework"/>
    <n v="9400"/>
    <n v="968"/>
    <n v="10.297872340425531"/>
    <x v="0"/>
    <n v="96.8"/>
    <n v="10"/>
    <x v="1"/>
    <s v="USD"/>
    <n v="1415253600"/>
    <n v="1416117600"/>
    <d v="2014-11-06T06:00:00"/>
    <d v="2014-11-15T06:00:00"/>
    <b v="0"/>
    <b v="0"/>
    <s v="music/rock"/>
    <x v="1"/>
    <s v="rock"/>
  </r>
  <r>
    <s v="Taylor-Rowe"/>
    <s v="Synchronized multimedia frame"/>
    <n v="110800"/>
    <n v="72623"/>
    <n v="65.544223826714799"/>
    <x v="0"/>
    <n v="33"/>
    <n v="2201"/>
    <x v="1"/>
    <s v="USD"/>
    <n v="1562216400"/>
    <n v="1563771600"/>
    <d v="2019-07-04T05:00:00"/>
    <d v="2019-07-21T05:00: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8.03"/>
    <n v="676"/>
    <x v="1"/>
    <s v="USD"/>
    <n v="1316754000"/>
    <n v="1319259600"/>
    <d v="2011-09-23T05:00:00"/>
    <d v="2011-10-21T05:00:00"/>
    <b v="0"/>
    <b v="0"/>
    <s v="theater/plays"/>
    <x v="3"/>
    <s v="plays"/>
  </r>
  <r>
    <s v="Moss-Guzman"/>
    <s v="Cross-platform optimizing website"/>
    <n v="1300"/>
    <n v="10243"/>
    <n v="787.92307692307691"/>
    <x v="1"/>
    <n v="58.87"/>
    <n v="174"/>
    <x v="5"/>
    <s v="CHF"/>
    <n v="1313211600"/>
    <n v="1313643600"/>
    <d v="2011-08-13T05:00:00"/>
    <d v="2011-08-17T05:00: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105.05"/>
    <n v="831"/>
    <x v="1"/>
    <s v="USD"/>
    <n v="1439528400"/>
    <n v="1440306000"/>
    <d v="2015-08-14T05:00:00"/>
    <d v="2015-08-22T05:00: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33.049999999999997"/>
    <n v="164"/>
    <x v="1"/>
    <s v="USD"/>
    <n v="1469163600"/>
    <n v="1470805200"/>
    <d v="2016-07-22T05:00:00"/>
    <d v="2016-08-09T05:00: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78.819999999999993"/>
    <n v="56"/>
    <x v="5"/>
    <s v="CHF"/>
    <n v="1288501200"/>
    <n v="1292911200"/>
    <d v="2010-10-31T05:00:00"/>
    <d v="2010-12-20T06:00: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68.2"/>
    <n v="161"/>
    <x v="1"/>
    <s v="USD"/>
    <n v="1298959200"/>
    <n v="1301374800"/>
    <d v="2011-03-01T06:00:00"/>
    <d v="2011-03-28T05:00: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75.73"/>
    <n v="138"/>
    <x v="1"/>
    <s v="USD"/>
    <n v="1387260000"/>
    <n v="1387864800"/>
    <d v="2013-12-17T06:00:00"/>
    <d v="2013-12-23T06:00:00"/>
    <b v="0"/>
    <b v="0"/>
    <s v="music/rock"/>
    <x v="1"/>
    <s v="rock"/>
  </r>
  <r>
    <s v="Byrd Group"/>
    <s v="Profound fault-tolerant model"/>
    <n v="88900"/>
    <n v="102535"/>
    <n v="115.33745781777279"/>
    <x v="1"/>
    <n v="31"/>
    <n v="3308"/>
    <x v="1"/>
    <s v="USD"/>
    <n v="1457244000"/>
    <n v="1458190800"/>
    <d v="2016-03-06T06:00:00"/>
    <d v="2016-03-16T05:00: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01.88"/>
    <n v="127"/>
    <x v="2"/>
    <s v="AUD"/>
    <n v="1556341200"/>
    <n v="1559278800"/>
    <d v="2019-04-27T05:00:00"/>
    <d v="2019-05-30T05:00: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52.88"/>
    <n v="207"/>
    <x v="6"/>
    <s v="EUR"/>
    <n v="1522126800"/>
    <n v="1522731600"/>
    <d v="2018-03-27T05:00:00"/>
    <d v="2018-04-02T05:00:00"/>
    <b v="0"/>
    <b v="1"/>
    <s v="music/jazz"/>
    <x v="1"/>
    <s v="jazz"/>
  </r>
  <r>
    <s v="Vance-Glover"/>
    <s v="Progressive coherent secured line"/>
    <n v="61200"/>
    <n v="60994"/>
    <n v="99.66339869281046"/>
    <x v="0"/>
    <n v="71.010000000000005"/>
    <n v="859"/>
    <x v="0"/>
    <s v="CAD"/>
    <n v="1305954000"/>
    <n v="1306731600"/>
    <d v="2011-05-21T05:00:00"/>
    <d v="2011-05-29T05:00:00"/>
    <b v="0"/>
    <b v="0"/>
    <s v="music/rock"/>
    <x v="1"/>
    <s v="rock"/>
  </r>
  <r>
    <s v="Joyce PLC"/>
    <s v="Synchronized directional capability"/>
    <n v="3600"/>
    <n v="3174"/>
    <n v="88.166666666666671"/>
    <x v="2"/>
    <n v="102.39"/>
    <n v="31"/>
    <x v="1"/>
    <s v="USD"/>
    <n v="1350709200"/>
    <n v="1352527200"/>
    <d v="2012-10-20T05:00:00"/>
    <d v="2012-11-09T06:00: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74.47"/>
    <n v="45"/>
    <x v="1"/>
    <s v="USD"/>
    <n v="1401166800"/>
    <n v="1404363600"/>
    <d v="2014-05-27T05:00:00"/>
    <d v="2014-07-02T05:00:00"/>
    <b v="0"/>
    <b v="0"/>
    <s v="theater/plays"/>
    <x v="3"/>
    <s v="plays"/>
  </r>
  <r>
    <s v="White-Obrien"/>
    <s v="Operative local pricing structure"/>
    <n v="185900"/>
    <n v="56774"/>
    <n v="30.540075309306079"/>
    <x v="3"/>
    <n v="51.01"/>
    <n v="1113"/>
    <x v="1"/>
    <s v="USD"/>
    <n v="1266127200"/>
    <n v="1266645600"/>
    <d v="2010-02-14T06:00:00"/>
    <d v="2010-02-19T06:00: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90"/>
    <n v="6"/>
    <x v="1"/>
    <s v="USD"/>
    <n v="1481436000"/>
    <n v="1482818400"/>
    <d v="2016-12-11T06:00:00"/>
    <d v="2016-12-26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97.14"/>
    <n v="7"/>
    <x v="1"/>
    <s v="USD"/>
    <n v="1372222800"/>
    <n v="1374642000"/>
    <d v="2013-06-26T05:00:00"/>
    <d v="2013-07-23T05:00: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72.069999999999993"/>
    <n v="181"/>
    <x v="5"/>
    <s v="CHF"/>
    <n v="1372136400"/>
    <n v="1372482000"/>
    <d v="2013-06-25T05:00:00"/>
    <d v="2013-06-28T05:00:00"/>
    <b v="0"/>
    <b v="0"/>
    <s v="publishing/nonfiction"/>
    <x v="5"/>
    <s v="nonfiction"/>
  </r>
  <r>
    <s v="Welch Inc"/>
    <s v="Optional optimal website"/>
    <n v="6600"/>
    <n v="8276"/>
    <n v="125.39393939393939"/>
    <x v="1"/>
    <n v="75.239999999999995"/>
    <n v="110"/>
    <x v="1"/>
    <s v="USD"/>
    <n v="1513922400"/>
    <n v="1514959200"/>
    <d v="2017-12-22T06:00:00"/>
    <d v="2018-01-02T06:00:00"/>
    <b v="0"/>
    <b v="0"/>
    <s v="music/rock"/>
    <x v="1"/>
    <s v="rock"/>
  </r>
  <r>
    <s v="Vasquez Inc"/>
    <s v="Stand-alone asynchronous functionalities"/>
    <n v="7100"/>
    <n v="1022"/>
    <n v="14.394366197183098"/>
    <x v="0"/>
    <n v="32.97"/>
    <n v="31"/>
    <x v="1"/>
    <s v="USD"/>
    <n v="1477976400"/>
    <n v="1478235600"/>
    <d v="2016-11-01T05:00:00"/>
    <d v="2016-11-03T05:00: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54.81"/>
    <n v="78"/>
    <x v="1"/>
    <s v="USD"/>
    <n v="1407474000"/>
    <n v="1408078800"/>
    <d v="2014-08-08T05:00:00"/>
    <d v="2014-08-14T05:00: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45.04"/>
    <n v="185"/>
    <x v="1"/>
    <s v="USD"/>
    <n v="1546149600"/>
    <n v="1548136800"/>
    <d v="2018-12-30T06:00:00"/>
    <d v="2019-01-21T06:00:00"/>
    <b v="0"/>
    <b v="0"/>
    <s v="technology/web"/>
    <x v="2"/>
    <s v="web"/>
  </r>
  <r>
    <s v="Small-Fuentes"/>
    <s v="Seamless maximized product"/>
    <n v="3400"/>
    <n v="6408"/>
    <n v="188.47058823529412"/>
    <x v="1"/>
    <n v="52.96"/>
    <n v="121"/>
    <x v="1"/>
    <s v="USD"/>
    <n v="1338440400"/>
    <n v="1340859600"/>
    <d v="2012-05-31T05:00:00"/>
    <d v="2012-06-27T05:00:00"/>
    <b v="0"/>
    <b v="1"/>
    <s v="theater/plays"/>
    <x v="3"/>
    <s v="plays"/>
  </r>
  <r>
    <s v="Reid-Day"/>
    <s v="Devolved tertiary time-frame"/>
    <n v="84500"/>
    <n v="73522"/>
    <n v="87.008284023668637"/>
    <x v="0"/>
    <n v="60.02"/>
    <n v="1225"/>
    <x v="4"/>
    <s v="GBP"/>
    <n v="1454133600"/>
    <n v="1454479200"/>
    <d v="2016-01-30T06:00:00"/>
    <d v="2016-02-02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5T05:00:00"/>
    <b v="0"/>
    <b v="0"/>
    <s v="music/rock"/>
    <x v="1"/>
    <s v="rock"/>
  </r>
  <r>
    <s v="Olson-Bishop"/>
    <s v="User-friendly high-level initiative"/>
    <n v="2300"/>
    <n v="4667"/>
    <n v="202.9130434782609"/>
    <x v="1"/>
    <n v="44.03"/>
    <n v="106"/>
    <x v="1"/>
    <s v="USD"/>
    <n v="1577772000"/>
    <n v="1579672800"/>
    <d v="2019-12-31T06:00:00"/>
    <d v="2020-01-21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86.03"/>
    <n v="142"/>
    <x v="1"/>
    <s v="USD"/>
    <n v="1562216400"/>
    <n v="1562389200"/>
    <d v="2019-07-04T05:00:00"/>
    <d v="2019-07-05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8.01"/>
    <n v="233"/>
    <x v="1"/>
    <s v="USD"/>
    <n v="1548568800"/>
    <n v="1551506400"/>
    <d v="2019-01-27T06:00:00"/>
    <d v="2019-03-01T06:00: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32.049999999999997"/>
    <n v="218"/>
    <x v="1"/>
    <s v="USD"/>
    <n v="1514872800"/>
    <n v="1516600800"/>
    <d v="2018-01-02T06:00:00"/>
    <d v="2018-01-21T06:00:00"/>
    <b v="0"/>
    <b v="0"/>
    <s v="music/rock"/>
    <x v="1"/>
    <s v="rock"/>
  </r>
  <r>
    <s v="Smith-Nguyen"/>
    <s v="Advanced intermediate Graphic Interface"/>
    <n v="9700"/>
    <n v="4932"/>
    <n v="50.845360824742272"/>
    <x v="0"/>
    <n v="73.61"/>
    <n v="67"/>
    <x v="2"/>
    <s v="AUD"/>
    <n v="1416031200"/>
    <n v="1420437600"/>
    <d v="2014-11-15T06:00:00"/>
    <d v="2015-01-04T06:00: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108.71"/>
    <n v="76"/>
    <x v="1"/>
    <s v="USD"/>
    <n v="1330927200"/>
    <n v="1332997200"/>
    <d v="2012-03-05T06:00:00"/>
    <d v="2012-03-28T05:00:00"/>
    <b v="0"/>
    <b v="1"/>
    <s v="film &amp; video/drama"/>
    <x v="4"/>
    <s v="drama"/>
  </r>
  <r>
    <s v="Walker-Taylor"/>
    <s v="Automated uniform concept"/>
    <n v="700"/>
    <n v="1848"/>
    <n v="264"/>
    <x v="1"/>
    <n v="42.98"/>
    <n v="43"/>
    <x v="1"/>
    <s v="USD"/>
    <n v="1571115600"/>
    <n v="1574920800"/>
    <d v="2019-10-15T05:00:00"/>
    <d v="2019-11-27T06:00: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83.32"/>
    <n v="19"/>
    <x v="1"/>
    <s v="USD"/>
    <n v="1463461200"/>
    <n v="1464930000"/>
    <d v="2016-05-17T05:00:00"/>
    <d v="2016-06-02T05:00: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42"/>
    <n v="2108"/>
    <x v="5"/>
    <s v="CHF"/>
    <n v="1344920400"/>
    <n v="1345006800"/>
    <d v="2012-08-14T05:00:00"/>
    <d v="2012-08-14T05:00: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55.93"/>
    <n v="221"/>
    <x v="1"/>
    <s v="USD"/>
    <n v="1511848800"/>
    <n v="1512712800"/>
    <d v="2017-11-28T06:00:00"/>
    <d v="2017-12-07T06:00: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105.04"/>
    <n v="679"/>
    <x v="1"/>
    <s v="USD"/>
    <n v="1452319200"/>
    <n v="1452492000"/>
    <d v="2016-01-09T06:00:00"/>
    <d v="2016-01-10T06:00: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48"/>
    <n v="2805"/>
    <x v="0"/>
    <s v="CAD"/>
    <n v="1523854800"/>
    <n v="1524286800"/>
    <d v="2018-04-16T05:00:00"/>
    <d v="2018-04-20T05:00:00"/>
    <b v="0"/>
    <b v="0"/>
    <s v="publishing/nonfiction"/>
    <x v="5"/>
    <s v="nonfiction"/>
  </r>
  <r>
    <s v="Buckley Group"/>
    <s v="Diverse high-level attitude"/>
    <n v="3200"/>
    <n v="7661"/>
    <n v="239.40625"/>
    <x v="1"/>
    <n v="112.66"/>
    <n v="68"/>
    <x v="1"/>
    <s v="USD"/>
    <n v="1346043600"/>
    <n v="1346907600"/>
    <d v="2012-08-27T05:00:00"/>
    <d v="2012-09-05T05:00:00"/>
    <b v="0"/>
    <b v="0"/>
    <s v="games/video games"/>
    <x v="6"/>
    <s v="video games"/>
  </r>
  <r>
    <s v="Vincent PLC"/>
    <s v="Visionary 24hour analyzer"/>
    <n v="3200"/>
    <n v="2950"/>
    <n v="92.1875"/>
    <x v="0"/>
    <n v="81.94"/>
    <n v="36"/>
    <x v="3"/>
    <s v="DKK"/>
    <n v="1464325200"/>
    <n v="1464498000"/>
    <d v="2016-05-27T05:00:00"/>
    <d v="2016-05-28T05:00: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64.05"/>
    <n v="183"/>
    <x v="0"/>
    <s v="CAD"/>
    <n v="1511935200"/>
    <n v="1514181600"/>
    <d v="2017-11-29T06:00:00"/>
    <d v="2017-12-24T06:00: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06.39"/>
    <n v="133"/>
    <x v="1"/>
    <s v="USD"/>
    <n v="1392012000"/>
    <n v="1392184800"/>
    <d v="2014-02-10T06:00:00"/>
    <d v="2014-02-11T06:00: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76.010000000000005"/>
    <n v="2489"/>
    <x v="6"/>
    <s v="EUR"/>
    <n v="1556946000"/>
    <n v="1559365200"/>
    <d v="2019-05-04T05:00:00"/>
    <d v="2019-05-31T05:00: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111.07"/>
    <n v="69"/>
    <x v="1"/>
    <s v="USD"/>
    <n v="1548050400"/>
    <n v="1549173600"/>
    <d v="2019-01-21T06:00:00"/>
    <d v="2019-02-02T06:00:00"/>
    <b v="0"/>
    <b v="1"/>
    <s v="theater/plays"/>
    <x v="3"/>
    <s v="plays"/>
  </r>
  <r>
    <s v="Buck-Khan"/>
    <s v="Integrated bandwidth-monitored alliance"/>
    <n v="8900"/>
    <n v="4509"/>
    <n v="50.662921348314605"/>
    <x v="0"/>
    <n v="95.94"/>
    <n v="47"/>
    <x v="1"/>
    <s v="USD"/>
    <n v="1353736800"/>
    <n v="1355032800"/>
    <d v="2012-11-24T06:00:00"/>
    <d v="2012-12-08T06:00: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43.04"/>
    <n v="279"/>
    <x v="4"/>
    <s v="GBP"/>
    <n v="1532840400"/>
    <n v="1533963600"/>
    <d v="2018-07-29T05:00:00"/>
    <d v="2018-08-10T05:00:00"/>
    <b v="0"/>
    <b v="1"/>
    <s v="music/rock"/>
    <x v="1"/>
    <s v="rock"/>
  </r>
  <r>
    <s v="Alvarez-Andrews"/>
    <s v="Extended impactful secured line"/>
    <n v="4900"/>
    <n v="14273"/>
    <n v="291.28571428571428"/>
    <x v="1"/>
    <n v="67.97"/>
    <n v="210"/>
    <x v="1"/>
    <s v="USD"/>
    <n v="1488261600"/>
    <n v="1489381200"/>
    <d v="2017-02-28T06:00:00"/>
    <d v="2017-03-12T05:00: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89.99"/>
    <n v="2100"/>
    <x v="1"/>
    <s v="USD"/>
    <n v="1393567200"/>
    <n v="1395032400"/>
    <d v="2014-02-28T06:00:00"/>
    <d v="2014-03-16T05:00:00"/>
    <b v="0"/>
    <b v="0"/>
    <s v="music/rock"/>
    <x v="1"/>
    <s v="rock"/>
  </r>
  <r>
    <s v="Dyer Inc"/>
    <s v="Secured well-modulated system engine"/>
    <n v="4100"/>
    <n v="14640"/>
    <n v="357.07317073170731"/>
    <x v="1"/>
    <n v="58.1"/>
    <n v="252"/>
    <x v="1"/>
    <s v="USD"/>
    <n v="1410325200"/>
    <n v="1412485200"/>
    <d v="2014-09-10T05:00:00"/>
    <d v="2014-10-04T05:00: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84"/>
    <n v="1280"/>
    <x v="1"/>
    <s v="USD"/>
    <n v="1276923600"/>
    <n v="1279688400"/>
    <d v="2010-06-19T05:00:00"/>
    <d v="2010-07-20T05:00:00"/>
    <b v="0"/>
    <b v="1"/>
    <s v="publishing/nonfiction"/>
    <x v="5"/>
    <s v="nonfiction"/>
  </r>
  <r>
    <s v="Solomon PLC"/>
    <s v="Open-architected 24/7 infrastructure"/>
    <n v="3600"/>
    <n v="13950"/>
    <n v="387.5"/>
    <x v="1"/>
    <n v="88.85"/>
    <n v="157"/>
    <x v="4"/>
    <s v="GBP"/>
    <n v="1500958800"/>
    <n v="1501995600"/>
    <d v="2017-07-25T05:00:00"/>
    <d v="2017-08-05T05:00: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65.959999999999994"/>
    <n v="194"/>
    <x v="1"/>
    <s v="USD"/>
    <n v="1292220000"/>
    <n v="1294639200"/>
    <d v="2010-12-13T06:00:00"/>
    <d v="2011-01-09T06:00: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74.8"/>
    <n v="82"/>
    <x v="2"/>
    <s v="AUD"/>
    <n v="1304398800"/>
    <n v="1305435600"/>
    <d v="2011-05-03T05:00:00"/>
    <d v="2011-05-14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69.989999999999995"/>
    <n v="70"/>
    <x v="1"/>
    <s v="USD"/>
    <n v="1535432400"/>
    <n v="1537592400"/>
    <d v="2018-08-28T05:00:00"/>
    <d v="2018-09-21T05:00:00"/>
    <b v="0"/>
    <b v="0"/>
    <s v="theater/plays"/>
    <x v="3"/>
    <s v="plays"/>
  </r>
  <r>
    <s v="Baker-Higgins"/>
    <s v="Vision-oriented scalable portal"/>
    <n v="9600"/>
    <n v="4929"/>
    <n v="51.34375"/>
    <x v="0"/>
    <n v="32.01"/>
    <n v="154"/>
    <x v="1"/>
    <s v="USD"/>
    <n v="1433826000"/>
    <n v="1435122000"/>
    <d v="2015-06-09T05:00:00"/>
    <d v="2015-06-23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64.73"/>
    <n v="22"/>
    <x v="1"/>
    <s v="USD"/>
    <n v="1514959200"/>
    <n v="1520056800"/>
    <d v="2018-01-03T06:00:00"/>
    <d v="2018-03-02T06:00: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25"/>
    <n v="4233"/>
    <x v="1"/>
    <s v="USD"/>
    <n v="1332738000"/>
    <n v="1335675600"/>
    <d v="2012-03-26T05:00:00"/>
    <d v="2012-04-28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04.98"/>
    <n v="1297"/>
    <x v="3"/>
    <s v="DKK"/>
    <n v="1445490000"/>
    <n v="1448431200"/>
    <d v="2015-10-22T05:00:00"/>
    <d v="2015-11-24T06:00: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64.989999999999995"/>
    <n v="165"/>
    <x v="3"/>
    <s v="DKK"/>
    <n v="1297663200"/>
    <n v="1298613600"/>
    <d v="2011-02-14T06:00:00"/>
    <d v="2011-02-24T06:00: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94.35"/>
    <n v="119"/>
    <x v="1"/>
    <s v="USD"/>
    <n v="1371963600"/>
    <n v="1372482000"/>
    <d v="2013-06-23T05:00:00"/>
    <d v="2013-06-28T05:00: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44"/>
    <n v="1758"/>
    <x v="1"/>
    <s v="USD"/>
    <n v="1425103200"/>
    <n v="1425621600"/>
    <d v="2015-02-28T06:00:00"/>
    <d v="2015-03-05T06:00:00"/>
    <b v="0"/>
    <b v="0"/>
    <s v="technology/web"/>
    <x v="2"/>
    <s v="web"/>
  </r>
  <r>
    <s v="Macias Inc"/>
    <s v="Optimized didactic intranet"/>
    <n v="8100"/>
    <n v="6086"/>
    <n v="75.135802469135797"/>
    <x v="0"/>
    <n v="64.739999999999995"/>
    <n v="94"/>
    <x v="1"/>
    <s v="USD"/>
    <n v="1265349600"/>
    <n v="1266300000"/>
    <d v="2010-02-05T06:00:00"/>
    <d v="2010-02-15T06:00: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84.01"/>
    <n v="1797"/>
    <x v="1"/>
    <s v="USD"/>
    <n v="1301202000"/>
    <n v="1305867600"/>
    <d v="2011-03-27T05:00:00"/>
    <d v="2011-05-19T05:00:00"/>
    <b v="0"/>
    <b v="0"/>
    <s v="music/jazz"/>
    <x v="1"/>
    <s v="jazz"/>
  </r>
  <r>
    <s v="Jordan-Fischer"/>
    <s v="Vision-oriented high-level extranet"/>
    <n v="6400"/>
    <n v="8890"/>
    <n v="138.90625"/>
    <x v="1"/>
    <n v="34.06"/>
    <n v="261"/>
    <x v="1"/>
    <s v="USD"/>
    <n v="1538024400"/>
    <n v="1538802000"/>
    <d v="2018-09-27T05:00:00"/>
    <d v="2018-10-05T05:00:00"/>
    <b v="0"/>
    <b v="0"/>
    <s v="theater/plays"/>
    <x v="3"/>
    <s v="plays"/>
  </r>
  <r>
    <s v="Pierce-Ramirez"/>
    <s v="Organized scalable initiative"/>
    <n v="7700"/>
    <n v="14644"/>
    <n v="190.18181818181819"/>
    <x v="1"/>
    <n v="93.27"/>
    <n v="157"/>
    <x v="1"/>
    <s v="USD"/>
    <n v="1395032400"/>
    <n v="1398920400"/>
    <d v="2014-03-17T05:00:00"/>
    <d v="2014-04-30T05:00: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3"/>
    <n v="3533"/>
    <x v="1"/>
    <s v="USD"/>
    <n v="1405486800"/>
    <n v="1405659600"/>
    <d v="2014-07-16T05:00:00"/>
    <d v="2014-07-17T05:00: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83.81"/>
    <n v="155"/>
    <x v="1"/>
    <s v="USD"/>
    <n v="1455861600"/>
    <n v="1457244000"/>
    <d v="2016-02-19T06:00:00"/>
    <d v="2016-03-05T06:00: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63.99"/>
    <n v="132"/>
    <x v="6"/>
    <s v="EUR"/>
    <n v="1529038800"/>
    <n v="1529298000"/>
    <d v="2018-06-15T05:00:00"/>
    <d v="2018-06-17T05:00: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81.91"/>
    <n v="33"/>
    <x v="1"/>
    <s v="USD"/>
    <n v="1535259600"/>
    <n v="1535778000"/>
    <d v="2018-08-26T05:00:00"/>
    <d v="2018-08-31T05:00: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3.05"/>
    <n v="94"/>
    <x v="1"/>
    <s v="USD"/>
    <n v="1327212000"/>
    <n v="1327471200"/>
    <d v="2012-01-22T06:00:00"/>
    <d v="2012-01-24T06:00: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01.98"/>
    <n v="1354"/>
    <x v="4"/>
    <s v="GBP"/>
    <n v="1526360400"/>
    <n v="1529557200"/>
    <d v="2018-05-15T05:00:00"/>
    <d v="2018-06-20T05:00:00"/>
    <b v="0"/>
    <b v="0"/>
    <s v="technology/web"/>
    <x v="2"/>
    <s v="web"/>
  </r>
  <r>
    <s v="Cooper, Stanley and Bryant"/>
    <s v="Phased empowering success"/>
    <n v="1000"/>
    <n v="5085"/>
    <n v="508.5"/>
    <x v="1"/>
    <n v="105.94"/>
    <n v="48"/>
    <x v="1"/>
    <s v="USD"/>
    <n v="1532149200"/>
    <n v="1535259600"/>
    <d v="2018-07-21T05:00:00"/>
    <d v="2018-08-25T05:00: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01.58"/>
    <n v="110"/>
    <x v="1"/>
    <s v="USD"/>
    <n v="1515304800"/>
    <n v="1515564000"/>
    <d v="2018-01-07T06:00:00"/>
    <d v="2018-01-09T06:00: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62.97"/>
    <n v="172"/>
    <x v="1"/>
    <s v="USD"/>
    <n v="1276318800"/>
    <n v="1277096400"/>
    <d v="2010-06-12T05:00:00"/>
    <d v="2010-06-20T05:00: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29.05"/>
    <n v="307"/>
    <x v="1"/>
    <s v="USD"/>
    <n v="1328767200"/>
    <n v="1329026400"/>
    <d v="2012-02-09T06:00:00"/>
    <d v="2012-02-11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3T06:00: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77.930000000000007"/>
    <n v="160"/>
    <x v="1"/>
    <s v="USD"/>
    <n v="1335934800"/>
    <n v="1338786000"/>
    <d v="2012-05-02T05:00:00"/>
    <d v="2012-06-03T05:00: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80.81"/>
    <n v="31"/>
    <x v="1"/>
    <s v="USD"/>
    <n v="1310792400"/>
    <n v="1311656400"/>
    <d v="2011-07-16T05:00:00"/>
    <d v="2011-07-25T05:00: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76.010000000000005"/>
    <n v="1467"/>
    <x v="0"/>
    <s v="CAD"/>
    <n v="1308546000"/>
    <n v="1308978000"/>
    <d v="2011-06-20T05:00:00"/>
    <d v="2011-06-24T05:00: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72.989999999999995"/>
    <n v="2662"/>
    <x v="0"/>
    <s v="CAD"/>
    <n v="1574056800"/>
    <n v="1576389600"/>
    <d v="2019-11-18T06:00:00"/>
    <d v="2019-12-14T06:00: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53"/>
    <n v="452"/>
    <x v="2"/>
    <s v="AUD"/>
    <n v="1308373200"/>
    <n v="1311051600"/>
    <d v="2011-06-18T05:00:00"/>
    <d v="2011-07-18T05:00:00"/>
    <b v="0"/>
    <b v="0"/>
    <s v="theater/plays"/>
    <x v="3"/>
    <s v="plays"/>
  </r>
  <r>
    <s v="Williams and Sons"/>
    <s v="Profound composite core"/>
    <n v="2400"/>
    <n v="8558"/>
    <n v="356.58333333333331"/>
    <x v="1"/>
    <n v="54.16"/>
    <n v="158"/>
    <x v="1"/>
    <s v="USD"/>
    <n v="1335243600"/>
    <n v="1336712400"/>
    <d v="2012-04-24T05:00:00"/>
    <d v="2012-05-10T05:00: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32.950000000000003"/>
    <n v="225"/>
    <x v="5"/>
    <s v="CHF"/>
    <n v="1328421600"/>
    <n v="1330408800"/>
    <d v="2012-02-05T06:00:00"/>
    <d v="2012-02-27T06:00: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79.37"/>
    <n v="35"/>
    <x v="1"/>
    <s v="USD"/>
    <n v="1524286800"/>
    <n v="1524891600"/>
    <d v="2018-04-21T05:00:00"/>
    <d v="2018-04-27T05:00: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41.17"/>
    <n v="63"/>
    <x v="1"/>
    <s v="USD"/>
    <n v="1362117600"/>
    <n v="1363669200"/>
    <d v="2013-03-01T06:00:00"/>
    <d v="2013-03-18T05:00:00"/>
    <b v="0"/>
    <b v="1"/>
    <s v="theater/plays"/>
    <x v="3"/>
    <s v="plays"/>
  </r>
  <r>
    <s v="Lee PLC"/>
    <s v="Re-contextualized leadingedge firmware"/>
    <n v="2000"/>
    <n v="5033"/>
    <n v="251.65"/>
    <x v="1"/>
    <n v="77.430000000000007"/>
    <n v="65"/>
    <x v="1"/>
    <s v="USD"/>
    <n v="1550556000"/>
    <n v="1551420000"/>
    <d v="2019-02-19T06:00:00"/>
    <d v="2019-02-28T06:00: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57.16"/>
    <n v="163"/>
    <x v="1"/>
    <s v="USD"/>
    <n v="1269147600"/>
    <n v="1269838800"/>
    <d v="2010-03-21T05:00:00"/>
    <d v="2010-03-28T05:00: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77.180000000000007"/>
    <n v="85"/>
    <x v="1"/>
    <s v="USD"/>
    <n v="1312174800"/>
    <n v="1312520400"/>
    <d v="2011-08-01T05:00:00"/>
    <d v="2011-08-04T05:00:00"/>
    <b v="0"/>
    <b v="0"/>
    <s v="theater/plays"/>
    <x v="3"/>
    <s v="plays"/>
  </r>
  <r>
    <s v="Davis-Johnson"/>
    <s v="Automated reciprocal protocol"/>
    <n v="1400"/>
    <n v="5415"/>
    <n v="386.78571428571428"/>
    <x v="1"/>
    <n v="24.95"/>
    <n v="217"/>
    <x v="1"/>
    <s v="USD"/>
    <n v="1434517200"/>
    <n v="1436504400"/>
    <d v="2015-06-17T05:00:00"/>
    <d v="2015-07-09T05:00: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97.18"/>
    <n v="150"/>
    <x v="1"/>
    <s v="USD"/>
    <n v="1471582800"/>
    <n v="1472014800"/>
    <d v="2016-08-19T05:00:00"/>
    <d v="2016-08-23T05:00: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46"/>
    <n v="3272"/>
    <x v="1"/>
    <s v="USD"/>
    <n v="1410757200"/>
    <n v="1411534800"/>
    <d v="2014-09-15T05:00:00"/>
    <d v="2014-09-23T05:00: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8.02"/>
    <n v="898"/>
    <x v="1"/>
    <s v="USD"/>
    <n v="1304830800"/>
    <n v="1304917200"/>
    <d v="2011-05-08T05:00:00"/>
    <d v="2011-05-08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25.99"/>
    <n v="300"/>
    <x v="1"/>
    <s v="USD"/>
    <n v="1539061200"/>
    <n v="1539579600"/>
    <d v="2018-10-09T05:00:00"/>
    <d v="2018-10-14T05:00: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02.69"/>
    <n v="126"/>
    <x v="1"/>
    <s v="USD"/>
    <n v="1381554000"/>
    <n v="1382504400"/>
    <d v="2013-10-12T05:00:00"/>
    <d v="2013-10-22T05:00: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72.959999999999994"/>
    <n v="526"/>
    <x v="1"/>
    <s v="USD"/>
    <n v="1277096400"/>
    <n v="1278306000"/>
    <d v="2010-06-21T05:00:00"/>
    <d v="2010-07-04T05:00: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57.19"/>
    <n v="121"/>
    <x v="1"/>
    <s v="USD"/>
    <n v="1440392400"/>
    <n v="1442552400"/>
    <d v="2015-08-24T05:00:00"/>
    <d v="2015-09-17T05:00: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84.01"/>
    <n v="2320"/>
    <x v="1"/>
    <s v="USD"/>
    <n v="1509512400"/>
    <n v="1511071200"/>
    <d v="2017-11-01T05:00:00"/>
    <d v="2017-11-18T06:00:00"/>
    <b v="0"/>
    <b v="1"/>
    <s v="theater/plays"/>
    <x v="3"/>
    <s v="plays"/>
  </r>
  <r>
    <s v="Davis LLC"/>
    <s v="Compatible logistical paradigm"/>
    <n v="4700"/>
    <n v="7992"/>
    <n v="170.04255319148936"/>
    <x v="1"/>
    <n v="98.67"/>
    <n v="81"/>
    <x v="2"/>
    <s v="AUD"/>
    <n v="1535950800"/>
    <n v="1536382800"/>
    <d v="2018-09-03T05:00:00"/>
    <d v="2018-09-07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42.01"/>
    <n v="1887"/>
    <x v="1"/>
    <s v="USD"/>
    <n v="1389160800"/>
    <n v="1389592800"/>
    <d v="2014-01-08T06:00:00"/>
    <d v="2014-01-12T06:00: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32"/>
    <n v="4358"/>
    <x v="1"/>
    <s v="USD"/>
    <n v="1271998800"/>
    <n v="1275282000"/>
    <d v="2010-04-23T05:00:00"/>
    <d v="2010-05-30T05:00: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81.569999999999993"/>
    <n v="67"/>
    <x v="1"/>
    <s v="USD"/>
    <n v="1294898400"/>
    <n v="1294984800"/>
    <d v="2011-01-13T06:00:00"/>
    <d v="2011-01-13T06:00: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37.04"/>
    <n v="57"/>
    <x v="0"/>
    <s v="CAD"/>
    <n v="1559970000"/>
    <n v="1562043600"/>
    <d v="2019-06-08T05:00:00"/>
    <d v="2019-07-01T05:00: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03.03"/>
    <n v="1229"/>
    <x v="1"/>
    <s v="USD"/>
    <n v="1469509200"/>
    <n v="1469595600"/>
    <d v="2016-07-26T05:00:00"/>
    <d v="2016-07-26T05:00: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84.33"/>
    <n v="12"/>
    <x v="6"/>
    <s v="EUR"/>
    <n v="1579068000"/>
    <n v="1581141600"/>
    <d v="2020-01-15T06:00:00"/>
    <d v="2020-02-07T06:00:00"/>
    <b v="0"/>
    <b v="0"/>
    <s v="music/metal"/>
    <x v="1"/>
    <s v="metal"/>
  </r>
  <r>
    <s v="Ortiz Inc"/>
    <s v="Stand-alone incremental parallelism"/>
    <n v="1000"/>
    <n v="5438"/>
    <n v="543.79999999999995"/>
    <x v="1"/>
    <n v="102.6"/>
    <n v="53"/>
    <x v="1"/>
    <s v="USD"/>
    <n v="1487743200"/>
    <n v="1488520800"/>
    <d v="2017-02-22T06:00:00"/>
    <d v="2017-03-02T06:00: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79.989999999999995"/>
    <n v="2414"/>
    <x v="1"/>
    <s v="USD"/>
    <n v="1563685200"/>
    <n v="1563858000"/>
    <d v="2019-07-21T05:00:00"/>
    <d v="2019-07-22T05:00: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70.06"/>
    <n v="452"/>
    <x v="1"/>
    <s v="USD"/>
    <n v="1436418000"/>
    <n v="1438923600"/>
    <d v="2015-07-09T05:00:00"/>
    <d v="2015-08-06T05:00:00"/>
    <b v="0"/>
    <b v="1"/>
    <s v="theater/plays"/>
    <x v="3"/>
    <s v="plays"/>
  </r>
  <r>
    <s v="White-Rosario"/>
    <s v="Balanced demand-driven definition"/>
    <n v="800"/>
    <n v="2960"/>
    <n v="370"/>
    <x v="1"/>
    <n v="37"/>
    <n v="80"/>
    <x v="1"/>
    <s v="USD"/>
    <n v="1421820000"/>
    <n v="1422165600"/>
    <d v="2015-01-21T06:00:00"/>
    <d v="2015-01-24T06:00: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41.91"/>
    <n v="193"/>
    <x v="1"/>
    <s v="USD"/>
    <n v="1274763600"/>
    <n v="1277874000"/>
    <d v="2010-05-25T05:00:00"/>
    <d v="2010-06-29T05:00: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57.99"/>
    <n v="1886"/>
    <x v="1"/>
    <s v="USD"/>
    <n v="1399179600"/>
    <n v="1399352400"/>
    <d v="2014-05-04T05:00:00"/>
    <d v="2014-05-05T05:00:00"/>
    <b v="0"/>
    <b v="1"/>
    <s v="theater/plays"/>
    <x v="3"/>
    <s v="plays"/>
  </r>
  <r>
    <s v="Lynch Ltd"/>
    <s v="Virtual analyzing collaboration"/>
    <n v="1800"/>
    <n v="2129"/>
    <n v="118.27777777777777"/>
    <x v="1"/>
    <n v="40.94"/>
    <n v="52"/>
    <x v="1"/>
    <s v="USD"/>
    <n v="1275800400"/>
    <n v="1279083600"/>
    <d v="2010-06-06T05:00:00"/>
    <d v="2010-07-13T05:00:00"/>
    <b v="0"/>
    <b v="0"/>
    <s v="theater/plays"/>
    <x v="3"/>
    <s v="plays"/>
  </r>
  <r>
    <s v="Sanders LLC"/>
    <s v="Multi-tiered explicit focus group"/>
    <n v="150600"/>
    <n v="127745"/>
    <n v="84.824037184594957"/>
    <x v="0"/>
    <n v="70"/>
    <n v="1825"/>
    <x v="1"/>
    <s v="USD"/>
    <n v="1282798800"/>
    <n v="1284354000"/>
    <d v="2010-08-26T05:00:00"/>
    <d v="2010-09-12T05:00: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73.84"/>
    <n v="31"/>
    <x v="1"/>
    <s v="USD"/>
    <n v="1437109200"/>
    <n v="1441170000"/>
    <d v="2015-07-17T05:00:00"/>
    <d v="2015-09-01T05:00: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41.98"/>
    <n v="290"/>
    <x v="1"/>
    <s v="USD"/>
    <n v="1491886800"/>
    <n v="1493528400"/>
    <d v="2017-04-11T05:00:00"/>
    <d v="2017-04-29T05:00:00"/>
    <b v="0"/>
    <b v="0"/>
    <s v="theater/plays"/>
    <x v="3"/>
    <s v="plays"/>
  </r>
  <r>
    <s v="Santos Group"/>
    <s v="Secured dynamic capacity"/>
    <n v="5600"/>
    <n v="9508"/>
    <n v="169.78571428571431"/>
    <x v="1"/>
    <n v="77.930000000000007"/>
    <n v="122"/>
    <x v="1"/>
    <s v="USD"/>
    <n v="1394600400"/>
    <n v="1395205200"/>
    <d v="2014-03-12T05:00:00"/>
    <d v="2014-03-18T05:00: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06.02"/>
    <n v="1470"/>
    <x v="1"/>
    <s v="USD"/>
    <n v="1561352400"/>
    <n v="1561438800"/>
    <d v="2019-06-24T05:00:00"/>
    <d v="2019-06-24T05:00: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47.02"/>
    <n v="165"/>
    <x v="0"/>
    <s v="CAD"/>
    <n v="1322892000"/>
    <n v="1326693600"/>
    <d v="2011-12-03T06:00:00"/>
    <d v="2012-01-15T06:00: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76.02"/>
    <n v="182"/>
    <x v="1"/>
    <s v="USD"/>
    <n v="1274418000"/>
    <n v="1277960400"/>
    <d v="2010-05-21T05:00:00"/>
    <d v="2010-06-30T05:00: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54.12"/>
    <n v="199"/>
    <x v="6"/>
    <s v="EUR"/>
    <n v="1434344400"/>
    <n v="1434690000"/>
    <d v="2015-06-15T05:00:00"/>
    <d v="2015-06-18T05:00: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7.29"/>
    <n v="56"/>
    <x v="4"/>
    <s v="GBP"/>
    <n v="1373518800"/>
    <n v="1376110800"/>
    <d v="2013-07-11T05:00:00"/>
    <d v="2013-08-09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3.81"/>
    <n v="107"/>
    <x v="1"/>
    <s v="USD"/>
    <n v="1517637600"/>
    <n v="1518415200"/>
    <d v="2018-02-03T06:00:00"/>
    <d v="2018-02-11T06:00: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05.03"/>
    <n v="1460"/>
    <x v="2"/>
    <s v="AUD"/>
    <n v="1310619600"/>
    <n v="1310878800"/>
    <d v="2011-07-14T05:00:00"/>
    <d v="2011-07-16T05:00:00"/>
    <b v="0"/>
    <b v="1"/>
    <s v="food/food trucks"/>
    <x v="0"/>
    <s v="food trucks"/>
  </r>
  <r>
    <s v="Berry-Cannon"/>
    <s v="Organized discrete encoding"/>
    <n v="8800"/>
    <n v="2437"/>
    <n v="27.693181818181817"/>
    <x v="0"/>
    <n v="90.26"/>
    <n v="27"/>
    <x v="1"/>
    <s v="USD"/>
    <n v="1556427600"/>
    <n v="1556600400"/>
    <d v="2019-04-28T05:00:00"/>
    <d v="2019-04-29T05:00:00"/>
    <b v="0"/>
    <b v="0"/>
    <s v="theater/plays"/>
    <x v="3"/>
    <s v="plays"/>
  </r>
  <r>
    <s v="Davis-Gonzalez"/>
    <s v="Balanced regional flexibility"/>
    <n v="179100"/>
    <n v="93991"/>
    <n v="52.479620323841424"/>
    <x v="0"/>
    <n v="76.98"/>
    <n v="1221"/>
    <x v="1"/>
    <s v="USD"/>
    <n v="1576476000"/>
    <n v="1576994400"/>
    <d v="2019-12-16T06:00:00"/>
    <d v="2019-12-21T06:00: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02.6"/>
    <n v="123"/>
    <x v="5"/>
    <s v="CHF"/>
    <n v="1381122000"/>
    <n v="1382677200"/>
    <d v="2013-10-07T05:00:00"/>
    <d v="2013-10-24T05:00:00"/>
    <b v="0"/>
    <b v="0"/>
    <s v="music/jazz"/>
    <x v="1"/>
    <s v="jazz"/>
  </r>
  <r>
    <s v="Powers, Smith and Deleon"/>
    <s v="Enhanced uniform service-desk"/>
    <n v="100"/>
    <n v="2"/>
    <n v="2"/>
    <x v="0"/>
    <n v="2"/>
    <n v="1"/>
    <x v="1"/>
    <s v="USD"/>
    <n v="1411102800"/>
    <n v="1411189200"/>
    <d v="2014-09-19T05:00:00"/>
    <d v="2014-09-19T05:00:00"/>
    <b v="0"/>
    <b v="1"/>
    <s v="technology/web"/>
    <x v="2"/>
    <s v="web"/>
  </r>
  <r>
    <s v="Hogan Group"/>
    <s v="Versatile bottom-line definition"/>
    <n v="5600"/>
    <n v="8746"/>
    <n v="156.17857142857144"/>
    <x v="1"/>
    <n v="55.01"/>
    <n v="159"/>
    <x v="1"/>
    <s v="USD"/>
    <n v="1531803600"/>
    <n v="1534654800"/>
    <d v="2018-07-17T05:00:00"/>
    <d v="2018-08-18T05:00:00"/>
    <b v="0"/>
    <b v="1"/>
    <s v="music/rock"/>
    <x v="1"/>
    <s v="rock"/>
  </r>
  <r>
    <s v="Wang, Silva and Byrd"/>
    <s v="Integrated bifurcated software"/>
    <n v="1400"/>
    <n v="3534"/>
    <n v="252.42857142857144"/>
    <x v="1"/>
    <n v="32.130000000000003"/>
    <n v="110"/>
    <x v="1"/>
    <s v="USD"/>
    <n v="1454133600"/>
    <n v="1457762400"/>
    <d v="2016-01-30T06:00:00"/>
    <d v="2016-03-11T06:00: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50.64"/>
    <n v="14"/>
    <x v="1"/>
    <s v="USD"/>
    <n v="1336194000"/>
    <n v="1337490000"/>
    <d v="2012-05-05T05:00:00"/>
    <d v="2012-05-19T05:00: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49.69"/>
    <n v="16"/>
    <x v="1"/>
    <s v="USD"/>
    <n v="1349326800"/>
    <n v="1349672400"/>
    <d v="2012-10-04T05:00:00"/>
    <d v="2012-10-07T05:00: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54.89"/>
    <n v="236"/>
    <x v="1"/>
    <s v="USD"/>
    <n v="1379566800"/>
    <n v="1379826000"/>
    <d v="2013-09-19T05:00:00"/>
    <d v="2013-09-21T05:00: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46.93"/>
    <n v="191"/>
    <x v="1"/>
    <s v="USD"/>
    <n v="1494651600"/>
    <n v="1497762000"/>
    <d v="2017-05-13T05:00:00"/>
    <d v="2017-06-17T05:00: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4.95"/>
    <n v="41"/>
    <x v="1"/>
    <s v="USD"/>
    <n v="1303880400"/>
    <n v="1304485200"/>
    <d v="2011-04-27T05:00:00"/>
    <d v="2011-05-03T05:00:00"/>
    <b v="0"/>
    <b v="0"/>
    <s v="theater/plays"/>
    <x v="3"/>
    <s v="plays"/>
  </r>
  <r>
    <s v="Bryant-Pope"/>
    <s v="Networked intangible help-desk"/>
    <n v="38200"/>
    <n v="121950"/>
    <n v="319.24083769633506"/>
    <x v="1"/>
    <n v="31"/>
    <n v="3934"/>
    <x v="1"/>
    <s v="USD"/>
    <n v="1335934800"/>
    <n v="1336885200"/>
    <d v="2012-05-02T05:00:00"/>
    <d v="2012-05-12T05:00: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107.76"/>
    <n v="80"/>
    <x v="0"/>
    <s v="CAD"/>
    <n v="1528088400"/>
    <n v="1530421200"/>
    <d v="2018-06-04T05:00:00"/>
    <d v="2018-06-30T05:00:00"/>
    <b v="0"/>
    <b v="1"/>
    <s v="theater/plays"/>
    <x v="3"/>
    <s v="plays"/>
  </r>
  <r>
    <s v="King-Morris"/>
    <s v="Proactive incremental architecture"/>
    <n v="154500"/>
    <n v="30215"/>
    <n v="19.556634304207122"/>
    <x v="3"/>
    <n v="102.08"/>
    <n v="296"/>
    <x v="1"/>
    <s v="USD"/>
    <n v="1421906400"/>
    <n v="1421992800"/>
    <d v="2015-01-22T06:00:00"/>
    <d v="2015-01-22T06:00: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24.98"/>
    <n v="462"/>
    <x v="1"/>
    <s v="USD"/>
    <n v="1568005200"/>
    <n v="1568178000"/>
    <d v="2019-09-09T05:00:00"/>
    <d v="2019-09-10T05:00:00"/>
    <b v="1"/>
    <b v="0"/>
    <s v="technology/web"/>
    <x v="2"/>
    <s v="web"/>
  </r>
  <r>
    <s v="Sanchez-Parsons"/>
    <s v="Reduced bifurcated pricing structure"/>
    <n v="1800"/>
    <n v="14310"/>
    <n v="795"/>
    <x v="1"/>
    <n v="79.94"/>
    <n v="179"/>
    <x v="1"/>
    <s v="USD"/>
    <n v="1346821200"/>
    <n v="1347944400"/>
    <d v="2012-09-05T05:00:00"/>
    <d v="2012-09-17T05:00: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67.95"/>
    <n v="523"/>
    <x v="2"/>
    <s v="AUD"/>
    <n v="1557637200"/>
    <n v="1558760400"/>
    <d v="2019-05-12T05:00:00"/>
    <d v="2019-05-24T05:00: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26.07"/>
    <n v="141"/>
    <x v="4"/>
    <s v="GBP"/>
    <n v="1375592400"/>
    <n v="1376629200"/>
    <d v="2013-08-04T05:00:00"/>
    <d v="2013-08-15T05:00: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05"/>
    <n v="1866"/>
    <x v="4"/>
    <s v="GBP"/>
    <n v="1503982800"/>
    <n v="1504760400"/>
    <d v="2017-08-29T05:00:00"/>
    <d v="2017-09-06T05:00: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25.83"/>
    <n v="52"/>
    <x v="1"/>
    <s v="USD"/>
    <n v="1418882400"/>
    <n v="1419660000"/>
    <d v="2014-12-18T06:00:00"/>
    <d v="2014-12-26T06:00: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77.67"/>
    <n v="27"/>
    <x v="4"/>
    <s v="GBP"/>
    <n v="1309237200"/>
    <n v="1311310800"/>
    <d v="2011-06-28T05:00:00"/>
    <d v="2011-07-21T05:00: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57.83"/>
    <n v="156"/>
    <x v="5"/>
    <s v="CHF"/>
    <n v="1343365200"/>
    <n v="1344315600"/>
    <d v="2012-07-27T05:00:00"/>
    <d v="2012-08-06T05:00: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92.96"/>
    <n v="225"/>
    <x v="2"/>
    <s v="AUD"/>
    <n v="1507957200"/>
    <n v="1510725600"/>
    <d v="2017-10-14T05:00:00"/>
    <d v="2017-11-14T06:00: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37.950000000000003"/>
    <n v="255"/>
    <x v="1"/>
    <s v="USD"/>
    <n v="1549519200"/>
    <n v="1551247200"/>
    <d v="2019-02-07T06:00:00"/>
    <d v="2019-02-26T06:00: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1.84"/>
    <n v="38"/>
    <x v="1"/>
    <s v="USD"/>
    <n v="1329026400"/>
    <n v="1330236000"/>
    <d v="2012-02-12T06:00:00"/>
    <d v="2012-02-25T06:00:00"/>
    <b v="0"/>
    <b v="0"/>
    <s v="technology/web"/>
    <x v="2"/>
    <s v="web"/>
  </r>
  <r>
    <s v="Soto-Anthony"/>
    <s v="Ameliorated logistical capability"/>
    <n v="51400"/>
    <n v="90440"/>
    <n v="175.95330739299609"/>
    <x v="1"/>
    <n v="40"/>
    <n v="2261"/>
    <x v="1"/>
    <s v="USD"/>
    <n v="1544335200"/>
    <n v="1545112800"/>
    <d v="2018-12-09T06:00:00"/>
    <d v="2018-12-17T06:00: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101.1"/>
    <n v="40"/>
    <x v="1"/>
    <s v="USD"/>
    <n v="1279083600"/>
    <n v="1279170000"/>
    <d v="2010-07-14T05:00:00"/>
    <d v="2010-07-14T05:00:00"/>
    <b v="0"/>
    <b v="0"/>
    <s v="theater/plays"/>
    <x v="3"/>
    <s v="plays"/>
  </r>
  <r>
    <s v="Butler-Barr"/>
    <s v="User-friendly next generation core"/>
    <n v="39400"/>
    <n v="192292"/>
    <n v="488.05076142131981"/>
    <x v="1"/>
    <n v="84.01"/>
    <n v="2289"/>
    <x v="6"/>
    <s v="EUR"/>
    <n v="1572498000"/>
    <n v="1573452000"/>
    <d v="2019-10-31T05:00:00"/>
    <d v="2019-11-10T06:00: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103.42"/>
    <n v="65"/>
    <x v="1"/>
    <s v="USD"/>
    <n v="1506056400"/>
    <n v="1507093200"/>
    <d v="2017-09-22T05:00:00"/>
    <d v="2017-10-03T05:00:00"/>
    <b v="0"/>
    <b v="0"/>
    <s v="theater/plays"/>
    <x v="3"/>
    <s v="plays"/>
  </r>
  <r>
    <s v="Brown-Oliver"/>
    <s v="Synchronized cohesive encoding"/>
    <n v="8700"/>
    <n v="1577"/>
    <n v="18.126436781609197"/>
    <x v="0"/>
    <n v="105.13"/>
    <n v="15"/>
    <x v="1"/>
    <s v="USD"/>
    <n v="1463029200"/>
    <n v="1463374800"/>
    <d v="2016-05-12T05:00:00"/>
    <d v="2016-05-15T05:00: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89.22"/>
    <n v="37"/>
    <x v="1"/>
    <s v="USD"/>
    <n v="1342069200"/>
    <n v="1344574800"/>
    <d v="2012-07-12T05:00:00"/>
    <d v="2012-08-09T05:00: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52"/>
    <n v="3777"/>
    <x v="6"/>
    <s v="EUR"/>
    <n v="1388296800"/>
    <n v="1389074400"/>
    <d v="2013-12-29T06:00:00"/>
    <d v="2014-01-06T06:00:00"/>
    <b v="0"/>
    <b v="0"/>
    <s v="technology/web"/>
    <x v="2"/>
    <s v="web"/>
  </r>
  <r>
    <s v="Turner-Terrell"/>
    <s v="Polarized tertiary function"/>
    <n v="5500"/>
    <n v="11952"/>
    <n v="217.30909090909088"/>
    <x v="1"/>
    <n v="64.959999999999994"/>
    <n v="184"/>
    <x v="4"/>
    <s v="GBP"/>
    <n v="1493787600"/>
    <n v="1494997200"/>
    <d v="2017-05-03T05:00:00"/>
    <d v="2017-05-16T05:00: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46.24"/>
    <n v="85"/>
    <x v="1"/>
    <s v="USD"/>
    <n v="1424844000"/>
    <n v="1425448800"/>
    <d v="2015-02-25T06:00:00"/>
    <d v="2015-03-03T06:00: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51.15"/>
    <n v="112"/>
    <x v="1"/>
    <s v="USD"/>
    <n v="1403931600"/>
    <n v="1404104400"/>
    <d v="2014-06-28T05:00:00"/>
    <d v="2014-06-29T05:00: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33.909999999999997"/>
    <n v="144"/>
    <x v="1"/>
    <s v="USD"/>
    <n v="1394514000"/>
    <n v="1394773200"/>
    <d v="2014-03-11T05:00:00"/>
    <d v="2014-03-13T05:00:00"/>
    <b v="0"/>
    <b v="0"/>
    <s v="music/rock"/>
    <x v="1"/>
    <s v="rock"/>
  </r>
  <r>
    <s v="Espinoza Group"/>
    <s v="Implemented tangible support"/>
    <n v="73000"/>
    <n v="175015"/>
    <n v="239.74657534246577"/>
    <x v="1"/>
    <n v="92.02"/>
    <n v="1902"/>
    <x v="1"/>
    <s v="USD"/>
    <n v="1365397200"/>
    <n v="1366520400"/>
    <d v="2013-04-08T05:00:00"/>
    <d v="2013-04-20T05:00: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7.43"/>
    <n v="105"/>
    <x v="1"/>
    <s v="USD"/>
    <n v="1456120800"/>
    <n v="1456639200"/>
    <d v="2016-02-22T06:00:00"/>
    <d v="2016-02-27T06:00: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75.849999999999994"/>
    <n v="132"/>
    <x v="1"/>
    <s v="USD"/>
    <n v="1437714000"/>
    <n v="1438318800"/>
    <d v="2015-07-24T05:00:00"/>
    <d v="2015-07-30T05:00:00"/>
    <b v="0"/>
    <b v="0"/>
    <s v="theater/plays"/>
    <x v="3"/>
    <s v="plays"/>
  </r>
  <r>
    <s v="Brown Ltd"/>
    <s v="Enhanced composite contingency"/>
    <n v="103200"/>
    <n v="1690"/>
    <n v="1.6375968992248062"/>
    <x v="0"/>
    <n v="80.48"/>
    <n v="21"/>
    <x v="1"/>
    <s v="USD"/>
    <n v="1563771600"/>
    <n v="1564030800"/>
    <d v="2019-07-22T05:00:00"/>
    <d v="2019-07-24T05:00: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86.98"/>
    <n v="976"/>
    <x v="1"/>
    <s v="USD"/>
    <n v="1448517600"/>
    <n v="1449295200"/>
    <d v="2015-11-26T06:00:00"/>
    <d v="2015-12-04T06:00: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105.14"/>
    <n v="96"/>
    <x v="1"/>
    <s v="USD"/>
    <n v="1528779600"/>
    <n v="1531890000"/>
    <d v="2018-06-12T05:00:00"/>
    <d v="2018-07-17T05:00: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57.3"/>
    <n v="67"/>
    <x v="1"/>
    <s v="USD"/>
    <n v="1304744400"/>
    <n v="1306213200"/>
    <d v="2011-05-07T05:00:00"/>
    <d v="2011-05-23T05:00:00"/>
    <b v="0"/>
    <b v="1"/>
    <s v="games/video games"/>
    <x v="6"/>
    <s v="video games"/>
  </r>
  <r>
    <s v="Wiggins Ltd"/>
    <s v="Upgradable analyzing core"/>
    <n v="9900"/>
    <n v="6161"/>
    <n v="62.232323232323225"/>
    <x v="2"/>
    <n v="93.35"/>
    <n v="66"/>
    <x v="0"/>
    <s v="CAD"/>
    <n v="1354341600"/>
    <n v="1356242400"/>
    <d v="2012-12-01T06:00:00"/>
    <d v="2012-12-22T06:00:00"/>
    <b v="0"/>
    <b v="0"/>
    <s v="technology/web"/>
    <x v="2"/>
    <s v="web"/>
  </r>
  <r>
    <s v="Luna-Horne"/>
    <s v="Profound exuding pricing structure"/>
    <n v="43000"/>
    <n v="5615"/>
    <n v="13.05813953488372"/>
    <x v="0"/>
    <n v="71.989999999999995"/>
    <n v="78"/>
    <x v="1"/>
    <s v="USD"/>
    <n v="1294552800"/>
    <n v="1297576800"/>
    <d v="2011-01-09T06:00:00"/>
    <d v="2011-02-12T06:00:00"/>
    <b v="1"/>
    <b v="0"/>
    <s v="theater/plays"/>
    <x v="3"/>
    <s v="plays"/>
  </r>
  <r>
    <s v="Allen Inc"/>
    <s v="Horizontal optimizing model"/>
    <n v="9600"/>
    <n v="6205"/>
    <n v="64.635416666666671"/>
    <x v="0"/>
    <n v="92.61"/>
    <n v="67"/>
    <x v="2"/>
    <s v="AUD"/>
    <n v="1295935200"/>
    <n v="1296194400"/>
    <d v="2011-01-25T06:00:00"/>
    <d v="2011-01-27T06:00: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04.99"/>
    <n v="114"/>
    <x v="1"/>
    <s v="USD"/>
    <n v="1411534800"/>
    <n v="1414558800"/>
    <d v="2014-09-24T05:00:00"/>
    <d v="2014-10-28T05:00:00"/>
    <b v="0"/>
    <b v="0"/>
    <s v="food/food trucks"/>
    <x v="0"/>
    <s v="food trucks"/>
  </r>
  <r>
    <s v="Walter Inc"/>
    <s v="Streamlined 5thgeneration intranet"/>
    <n v="10000"/>
    <n v="8142"/>
    <n v="81.42"/>
    <x v="0"/>
    <n v="30.96"/>
    <n v="263"/>
    <x v="2"/>
    <s v="AUD"/>
    <n v="1486706400"/>
    <n v="1488348000"/>
    <d v="2017-02-10T06:00:00"/>
    <d v="2017-02-28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33"/>
    <n v="1691"/>
    <x v="1"/>
    <s v="USD"/>
    <n v="1333602000"/>
    <n v="1334898000"/>
    <d v="2012-04-05T05:00:00"/>
    <d v="2012-04-19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84.19"/>
    <n v="181"/>
    <x v="1"/>
    <s v="USD"/>
    <n v="1308200400"/>
    <n v="1308373200"/>
    <d v="2011-06-16T05:00:00"/>
    <d v="2011-06-17T05:00:00"/>
    <b v="0"/>
    <b v="0"/>
    <s v="theater/plays"/>
    <x v="3"/>
    <s v="plays"/>
  </r>
  <r>
    <s v="Smith-Powell"/>
    <s v="Upgradable clear-thinking hardware"/>
    <n v="3600"/>
    <n v="961"/>
    <n v="26.694444444444443"/>
    <x v="0"/>
    <n v="73.92"/>
    <n v="13"/>
    <x v="1"/>
    <s v="USD"/>
    <n v="1411707600"/>
    <n v="1412312400"/>
    <d v="2014-09-26T05:00:00"/>
    <d v="2014-10-02T05:00:00"/>
    <b v="0"/>
    <b v="0"/>
    <s v="theater/plays"/>
    <x v="3"/>
    <s v="plays"/>
  </r>
  <r>
    <s v="Smith-Hill"/>
    <s v="Integrated holistic paradigm"/>
    <n v="9400"/>
    <n v="5918"/>
    <n v="62.957446808510639"/>
    <x v="3"/>
    <n v="36.99"/>
    <n v="160"/>
    <x v="1"/>
    <s v="USD"/>
    <n v="1418364000"/>
    <n v="1419228000"/>
    <d v="2014-12-12T06:00:00"/>
    <d v="2014-12-21T06:00: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46.9"/>
    <n v="203"/>
    <x v="1"/>
    <s v="USD"/>
    <n v="1429333200"/>
    <n v="1430974800"/>
    <d v="2015-04-18T05:00:00"/>
    <d v="2015-05-06T05:00:00"/>
    <b v="0"/>
    <b v="0"/>
    <s v="technology/web"/>
    <x v="2"/>
    <s v="web"/>
  </r>
  <r>
    <s v="Williams, Orozco and Gomez"/>
    <s v="Persistent content-based methodology"/>
    <n v="100"/>
    <n v="5"/>
    <n v="5"/>
    <x v="0"/>
    <n v="5"/>
    <n v="1"/>
    <x v="1"/>
    <s v="USD"/>
    <n v="1555390800"/>
    <n v="1555822800"/>
    <d v="2019-04-16T05:00:00"/>
    <d v="2019-04-20T05:00:00"/>
    <b v="0"/>
    <b v="1"/>
    <s v="theater/plays"/>
    <x v="3"/>
    <s v="plays"/>
  </r>
  <r>
    <s v="Peterson Ltd"/>
    <s v="Re-engineered 24hour matrix"/>
    <n v="14500"/>
    <n v="159056"/>
    <n v="1096.9379310344827"/>
    <x v="1"/>
    <n v="102.02"/>
    <n v="1559"/>
    <x v="1"/>
    <s v="USD"/>
    <n v="1482732000"/>
    <n v="1482818400"/>
    <d v="2016-12-26T06:00:00"/>
    <d v="2016-12-26T06:00:00"/>
    <b v="0"/>
    <b v="1"/>
    <s v="music/rock"/>
    <x v="1"/>
    <s v="rock"/>
  </r>
  <r>
    <s v="Cummings-Hayes"/>
    <s v="Virtual multi-tasking core"/>
    <n v="145500"/>
    <n v="101987"/>
    <n v="70.094158075601371"/>
    <x v="3"/>
    <n v="45.01"/>
    <n v="2266"/>
    <x v="1"/>
    <s v="USD"/>
    <n v="1470718800"/>
    <n v="1471928400"/>
    <d v="2016-08-09T05:00:00"/>
    <d v="2016-08-22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94.29"/>
    <n v="21"/>
    <x v="1"/>
    <s v="USD"/>
    <n v="1450591200"/>
    <n v="1453701600"/>
    <d v="2015-12-20T06:00:00"/>
    <d v="2016-01-24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01.02"/>
    <n v="1548"/>
    <x v="2"/>
    <s v="AUD"/>
    <n v="1348290000"/>
    <n v="1350363600"/>
    <d v="2012-09-22T05:00:00"/>
    <d v="2012-10-15T05:00:00"/>
    <b v="0"/>
    <b v="0"/>
    <s v="technology/web"/>
    <x v="2"/>
    <s v="web"/>
  </r>
  <r>
    <s v="Moss-Obrien"/>
    <s v="Function-based next generation emulation"/>
    <n v="700"/>
    <n v="7763"/>
    <n v="1109"/>
    <x v="1"/>
    <n v="97.04"/>
    <n v="80"/>
    <x v="1"/>
    <s v="USD"/>
    <n v="1353823200"/>
    <n v="1353996000"/>
    <d v="2012-11-25T06:00:00"/>
    <d v="2012-11-26T06:00:00"/>
    <b v="0"/>
    <b v="0"/>
    <s v="theater/plays"/>
    <x v="3"/>
    <s v="plays"/>
  </r>
  <r>
    <s v="Wood Inc"/>
    <s v="Re-engineered composite focus group"/>
    <n v="187600"/>
    <n v="35698"/>
    <n v="19.028784648187631"/>
    <x v="0"/>
    <n v="43.01"/>
    <n v="830"/>
    <x v="1"/>
    <s v="USD"/>
    <n v="1450764000"/>
    <n v="1451109600"/>
    <d v="2015-12-22T06:00:00"/>
    <d v="2015-12-25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94.92"/>
    <n v="131"/>
    <x v="1"/>
    <s v="USD"/>
    <n v="1329372000"/>
    <n v="1329631200"/>
    <d v="2012-02-16T06:00:00"/>
    <d v="2012-02-18T06:00: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72.150000000000006"/>
    <n v="112"/>
    <x v="1"/>
    <s v="USD"/>
    <n v="1277096400"/>
    <n v="1278997200"/>
    <d v="2010-06-21T05:00:00"/>
    <d v="2010-07-12T05:00: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51.01"/>
    <n v="130"/>
    <x v="1"/>
    <s v="USD"/>
    <n v="1277701200"/>
    <n v="1280120400"/>
    <d v="2010-06-28T05:00:00"/>
    <d v="2010-07-25T05:00: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85.05"/>
    <n v="55"/>
    <x v="1"/>
    <s v="USD"/>
    <n v="1454911200"/>
    <n v="1458104400"/>
    <d v="2016-02-08T06:00:00"/>
    <d v="2016-03-15T05:00: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43.87"/>
    <n v="155"/>
    <x v="1"/>
    <s v="USD"/>
    <n v="1297922400"/>
    <n v="1298268000"/>
    <d v="2011-02-17T06:00:00"/>
    <d v="2011-02-20T06:00: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40.06"/>
    <n v="266"/>
    <x v="1"/>
    <s v="USD"/>
    <n v="1384408800"/>
    <n v="1386223200"/>
    <d v="2013-11-14T06:00:00"/>
    <d v="2013-12-04T06:00: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43.83"/>
    <n v="114"/>
    <x v="6"/>
    <s v="EUR"/>
    <n v="1299304800"/>
    <n v="1299823200"/>
    <d v="2011-03-05T06:00:00"/>
    <d v="2011-03-10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84.93"/>
    <n v="155"/>
    <x v="1"/>
    <s v="USD"/>
    <n v="1431320400"/>
    <n v="1431752400"/>
    <d v="2015-05-11T05:00:00"/>
    <d v="2015-05-15T05:00:00"/>
    <b v="0"/>
    <b v="0"/>
    <s v="theater/plays"/>
    <x v="3"/>
    <s v="plays"/>
  </r>
  <r>
    <s v="Nunez-King"/>
    <s v="Phased clear-thinking policy"/>
    <n v="2200"/>
    <n v="8501"/>
    <n v="386.40909090909093"/>
    <x v="1"/>
    <n v="41.07"/>
    <n v="207"/>
    <x v="4"/>
    <s v="GBP"/>
    <n v="1264399200"/>
    <n v="1267855200"/>
    <d v="2010-01-25T06:00:00"/>
    <d v="2010-03-05T06:00:00"/>
    <b v="0"/>
    <b v="0"/>
    <s v="music/rock"/>
    <x v="1"/>
    <s v="rock"/>
  </r>
  <r>
    <s v="Davis and Sons"/>
    <s v="Seamless solution-oriented capacity"/>
    <n v="1700"/>
    <n v="13468"/>
    <n v="792.23529411764707"/>
    <x v="1"/>
    <n v="54.97"/>
    <n v="245"/>
    <x v="1"/>
    <s v="USD"/>
    <n v="1497502800"/>
    <n v="1497675600"/>
    <d v="2017-06-15T05:00:00"/>
    <d v="2017-06-16T05:00: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77.010000000000005"/>
    <n v="1573"/>
    <x v="1"/>
    <s v="USD"/>
    <n v="1333688400"/>
    <n v="1336885200"/>
    <d v="2012-04-06T05:00:00"/>
    <d v="2012-05-12T05:00: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71.2"/>
    <n v="114"/>
    <x v="1"/>
    <s v="USD"/>
    <n v="1293861600"/>
    <n v="1295157600"/>
    <d v="2011-01-01T06:00:00"/>
    <d v="2011-01-15T06:00: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1.94"/>
    <n v="93"/>
    <x v="1"/>
    <s v="USD"/>
    <n v="1576994400"/>
    <n v="1577599200"/>
    <d v="2019-12-22T06:00:00"/>
    <d v="2019-12-28T06:00: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97.07"/>
    <n v="594"/>
    <x v="1"/>
    <s v="USD"/>
    <n v="1304917200"/>
    <n v="1305003600"/>
    <d v="2011-05-09T05:00:00"/>
    <d v="2011-05-09T05:00:00"/>
    <b v="0"/>
    <b v="0"/>
    <s v="theater/plays"/>
    <x v="3"/>
    <s v="plays"/>
  </r>
  <r>
    <s v="Garner and Sons"/>
    <s v="Versatile neutral workforce"/>
    <n v="5100"/>
    <n v="1414"/>
    <n v="27.725490196078432"/>
    <x v="0"/>
    <n v="58.92"/>
    <n v="24"/>
    <x v="1"/>
    <s v="USD"/>
    <n v="1381208400"/>
    <n v="1381726800"/>
    <d v="2013-10-08T05:00:00"/>
    <d v="2013-10-13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58.02"/>
    <n v="1681"/>
    <x v="1"/>
    <s v="USD"/>
    <n v="1401685200"/>
    <n v="1402462800"/>
    <d v="2014-06-02T05:00:00"/>
    <d v="2014-06-10T05:00: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103.87"/>
    <n v="252"/>
    <x v="1"/>
    <s v="USD"/>
    <n v="1291960800"/>
    <n v="1292133600"/>
    <d v="2010-12-10T06:00:00"/>
    <d v="2010-12-11T06:00:00"/>
    <b v="0"/>
    <b v="1"/>
    <s v="theater/plays"/>
    <x v="3"/>
    <s v="plays"/>
  </r>
  <r>
    <s v="Thomas, Clay and Mendoza"/>
    <s v="Multi-channeled reciprocal interface"/>
    <n v="800"/>
    <n v="2991"/>
    <n v="373.875"/>
    <x v="1"/>
    <n v="93.47"/>
    <n v="32"/>
    <x v="1"/>
    <s v="USD"/>
    <n v="1368853200"/>
    <n v="1368939600"/>
    <d v="2013-05-18T05:00:00"/>
    <d v="2013-05-18T05:00: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61.97"/>
    <n v="135"/>
    <x v="1"/>
    <s v="USD"/>
    <n v="1448776800"/>
    <n v="1452146400"/>
    <d v="2015-11-29T06:00:00"/>
    <d v="2016-01-06T06:00: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92.04"/>
    <n v="140"/>
    <x v="1"/>
    <s v="USD"/>
    <n v="1296194400"/>
    <n v="1296712800"/>
    <d v="2011-01-28T06:00:00"/>
    <d v="2011-02-02T06:00: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77.27"/>
    <n v="67"/>
    <x v="1"/>
    <s v="USD"/>
    <n v="1517983200"/>
    <n v="1520748000"/>
    <d v="2018-02-07T06:00:00"/>
    <d v="2018-03-10T06:00: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3.92"/>
    <n v="92"/>
    <x v="1"/>
    <s v="USD"/>
    <n v="1478930400"/>
    <n v="1480831200"/>
    <d v="2016-11-12T06:00:00"/>
    <d v="2016-12-03T06:00: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84.97"/>
    <n v="1015"/>
    <x v="4"/>
    <s v="GBP"/>
    <n v="1426395600"/>
    <n v="1426914000"/>
    <d v="2015-03-15T05:00:00"/>
    <d v="2015-03-20T05:00: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105.97"/>
    <n v="742"/>
    <x v="1"/>
    <s v="USD"/>
    <n v="1446181200"/>
    <n v="1446616800"/>
    <d v="2015-10-30T05:00:00"/>
    <d v="2015-11-03T06:00: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6.97"/>
    <n v="323"/>
    <x v="1"/>
    <s v="USD"/>
    <n v="1514181600"/>
    <n v="1517032800"/>
    <d v="2017-12-25T06:00:00"/>
    <d v="2018-01-26T06:00:00"/>
    <b v="0"/>
    <b v="0"/>
    <s v="technology/web"/>
    <x v="2"/>
    <s v="web"/>
  </r>
  <r>
    <s v="Freeman-French"/>
    <s v="Multi-layered optimal application"/>
    <n v="7200"/>
    <n v="6115"/>
    <n v="84.930555555555557"/>
    <x v="0"/>
    <n v="81.53"/>
    <n v="75"/>
    <x v="1"/>
    <s v="USD"/>
    <n v="1311051600"/>
    <n v="1311224400"/>
    <d v="2011-07-19T05:00:00"/>
    <d v="2011-07-20T05:00: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81"/>
    <n v="2326"/>
    <x v="1"/>
    <s v="USD"/>
    <n v="1564894800"/>
    <n v="1566190800"/>
    <d v="2019-08-04T05:00:00"/>
    <d v="2019-08-18T05:00: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26.01"/>
    <n v="381"/>
    <x v="1"/>
    <s v="USD"/>
    <n v="1567918800"/>
    <n v="1570165200"/>
    <d v="2019-09-08T05:00:00"/>
    <d v="2019-10-03T05:00:00"/>
    <b v="0"/>
    <b v="0"/>
    <s v="theater/plays"/>
    <x v="3"/>
    <s v="plays"/>
  </r>
  <r>
    <s v="Logan-Curtis"/>
    <s v="Enhanced optimal ability"/>
    <n v="170600"/>
    <n v="114523"/>
    <n v="67.129542790152414"/>
    <x v="0"/>
    <n v="26"/>
    <n v="4405"/>
    <x v="1"/>
    <s v="USD"/>
    <n v="1386309600"/>
    <n v="1388556000"/>
    <d v="2013-12-06T06:00:00"/>
    <d v="2013-12-31T06:00: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34.17"/>
    <n v="92"/>
    <x v="1"/>
    <s v="USD"/>
    <n v="1301979600"/>
    <n v="1303189200"/>
    <d v="2011-04-05T05:00:00"/>
    <d v="2011-04-18T05:00:00"/>
    <b v="0"/>
    <b v="0"/>
    <s v="music/rock"/>
    <x v="1"/>
    <s v="rock"/>
  </r>
  <r>
    <s v="Wilson Group"/>
    <s v="Ameliorated foreground focus group"/>
    <n v="6200"/>
    <n v="13441"/>
    <n v="216.79032258064518"/>
    <x v="1"/>
    <n v="28"/>
    <n v="480"/>
    <x v="1"/>
    <s v="USD"/>
    <n v="1493269200"/>
    <n v="1494478800"/>
    <d v="2017-04-27T05:00:00"/>
    <d v="2017-05-10T05:00: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76.55"/>
    <n v="64"/>
    <x v="1"/>
    <s v="USD"/>
    <n v="1478930400"/>
    <n v="1480744800"/>
    <d v="2016-11-12T06:00:00"/>
    <d v="2016-12-02T06:00: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53.05"/>
    <n v="226"/>
    <x v="1"/>
    <s v="USD"/>
    <n v="1555390800"/>
    <n v="1555822800"/>
    <d v="2019-04-16T05:00:00"/>
    <d v="2019-04-20T05:00: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106.86"/>
    <n v="64"/>
    <x v="1"/>
    <s v="USD"/>
    <n v="1456984800"/>
    <n v="1458882000"/>
    <d v="2016-03-03T06:00:00"/>
    <d v="2016-03-24T05:00: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46.02"/>
    <n v="241"/>
    <x v="1"/>
    <s v="USD"/>
    <n v="1411621200"/>
    <n v="1411966800"/>
    <d v="2014-09-25T05:00:00"/>
    <d v="2014-09-28T05:00:00"/>
    <b v="0"/>
    <b v="1"/>
    <s v="music/rock"/>
    <x v="1"/>
    <s v="rock"/>
  </r>
  <r>
    <s v="Morrow Inc"/>
    <s v="Networked global migration"/>
    <n v="3100"/>
    <n v="13223"/>
    <n v="426.54838709677421"/>
    <x v="1"/>
    <n v="100.17"/>
    <n v="132"/>
    <x v="1"/>
    <s v="USD"/>
    <n v="1525669200"/>
    <n v="1526878800"/>
    <d v="2018-05-07T05:00:00"/>
    <d v="2018-05-20T05:00: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101.44"/>
    <n v="75"/>
    <x v="6"/>
    <s v="EUR"/>
    <n v="1450936800"/>
    <n v="1452405600"/>
    <d v="2015-12-24T06:00:00"/>
    <d v="2016-01-09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7.97"/>
    <n v="842"/>
    <x v="1"/>
    <s v="USD"/>
    <n v="1413522000"/>
    <n v="1414040400"/>
    <d v="2014-10-17T05:00:00"/>
    <d v="2014-10-22T05:00: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75"/>
    <n v="2043"/>
    <x v="1"/>
    <s v="USD"/>
    <n v="1541307600"/>
    <n v="1543816800"/>
    <d v="2018-11-04T05:00:00"/>
    <d v="2018-12-02T06:00: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42.98"/>
    <n v="112"/>
    <x v="1"/>
    <s v="USD"/>
    <n v="1357106400"/>
    <n v="1359698400"/>
    <d v="2013-01-02T06:00:00"/>
    <d v="2013-01-31T06:00:00"/>
    <b v="0"/>
    <b v="0"/>
    <s v="theater/plays"/>
    <x v="3"/>
    <s v="plays"/>
  </r>
  <r>
    <s v="Ball LLC"/>
    <s v="Right-sized full-range throughput"/>
    <n v="7600"/>
    <n v="4603"/>
    <n v="60.565789473684205"/>
    <x v="3"/>
    <n v="33.119999999999997"/>
    <n v="139"/>
    <x v="6"/>
    <s v="EUR"/>
    <n v="1390197600"/>
    <n v="1390629600"/>
    <d v="2014-01-20T06:00:00"/>
    <d v="2014-01-24T06:00: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101.13"/>
    <n v="374"/>
    <x v="1"/>
    <s v="USD"/>
    <n v="1265868000"/>
    <n v="1267077600"/>
    <d v="2010-02-11T06:00:00"/>
    <d v="2010-02-24T06:00: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55.99"/>
    <n v="1122"/>
    <x v="1"/>
    <s v="USD"/>
    <n v="1467176400"/>
    <n v="1467781200"/>
    <d v="2016-06-29T05:00:00"/>
    <d v="2016-07-05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97326-15DA-4F13-9CA1-E60D2F4C463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902C2-1B71-40C8-B706-FF8AAC1EF3BC}">
  <dimension ref="A1:F14"/>
  <sheetViews>
    <sheetView tabSelected="1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2037</v>
      </c>
    </row>
    <row r="3" spans="1:6" x14ac:dyDescent="0.25">
      <c r="A3" s="9" t="s">
        <v>2034</v>
      </c>
      <c r="B3" s="9" t="s">
        <v>2035</v>
      </c>
    </row>
    <row r="4" spans="1:6" x14ac:dyDescent="0.25">
      <c r="A4" s="9" t="s">
        <v>2038</v>
      </c>
      <c r="B4" t="s">
        <v>74</v>
      </c>
      <c r="C4" t="s">
        <v>14</v>
      </c>
      <c r="D4" t="s">
        <v>47</v>
      </c>
      <c r="E4" t="s">
        <v>20</v>
      </c>
      <c r="F4" t="s">
        <v>2036</v>
      </c>
    </row>
    <row r="5" spans="1:6" x14ac:dyDescent="0.25">
      <c r="A5" s="10" t="s">
        <v>2039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5">
      <c r="A6" s="10" t="s">
        <v>2040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5">
      <c r="A7" s="10" t="s">
        <v>2041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5">
      <c r="A8" s="10" t="s">
        <v>2042</v>
      </c>
      <c r="B8" s="8"/>
      <c r="C8" s="8"/>
      <c r="D8" s="8"/>
      <c r="E8" s="8">
        <v>4</v>
      </c>
      <c r="F8" s="8">
        <v>4</v>
      </c>
    </row>
    <row r="9" spans="1:6" x14ac:dyDescent="0.25">
      <c r="A9" s="10" t="s">
        <v>2043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5">
      <c r="A10" s="10" t="s">
        <v>2044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5">
      <c r="A11" s="10" t="s">
        <v>2045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5">
      <c r="A12" s="10" t="s">
        <v>2046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5">
      <c r="A13" s="10" t="s">
        <v>2047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5">
      <c r="A14" s="10" t="s">
        <v>2036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Normal="100" workbookViewId="0">
      <selection activeCell="C5" sqref="A1:T1001"/>
    </sheetView>
  </sheetViews>
  <sheetFormatPr defaultColWidth="11.25" defaultRowHeight="15.75" x14ac:dyDescent="0.25"/>
  <cols>
    <col min="1" max="1" width="4.25" bestFit="1" customWidth="1"/>
    <col min="2" max="2" width="30.75" bestFit="1" customWidth="1"/>
    <col min="3" max="3" width="33.5" style="3" customWidth="1"/>
    <col min="6" max="6" width="12.375" style="5" bestFit="1" customWidth="1"/>
    <col min="8" max="8" width="16.5" bestFit="1" customWidth="1"/>
    <col min="9" max="9" width="13" bestFit="1" customWidth="1"/>
    <col min="12" max="13" width="11.25" bestFit="1" customWidth="1"/>
    <col min="14" max="14" width="22.375" style="6" bestFit="1" customWidth="1"/>
    <col min="15" max="15" width="21" style="6" bestFit="1" customWidth="1"/>
    <col min="18" max="18" width="28" bestFit="1" customWidth="1"/>
    <col min="19" max="19" width="14.875" bestFit="1" customWidth="1"/>
  </cols>
  <sheetData>
    <row r="1" spans="1:20" s="1" customFormat="1" x14ac:dyDescent="0.25">
      <c r="B1" s="1" t="s">
        <v>0</v>
      </c>
      <c r="C1" s="2" t="s">
        <v>1</v>
      </c>
      <c r="D1" s="1" t="s">
        <v>2</v>
      </c>
      <c r="E1" s="1" t="s">
        <v>3</v>
      </c>
      <c r="F1" s="4" t="s">
        <v>2028</v>
      </c>
      <c r="G1" s="1" t="s">
        <v>4</v>
      </c>
      <c r="H1" s="1" t="s">
        <v>2029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2032</v>
      </c>
      <c r="O1" s="7" t="s">
        <v>2033</v>
      </c>
      <c r="P1" s="1" t="s">
        <v>10</v>
      </c>
      <c r="Q1" s="1" t="s">
        <v>11</v>
      </c>
      <c r="R1" s="1" t="s">
        <v>2027</v>
      </c>
      <c r="S1" s="1" t="s">
        <v>2031</v>
      </c>
      <c r="T1" s="1" t="s">
        <v>2030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(E2/D2*100)</f>
        <v>0</v>
      </c>
      <c r="G2" t="s">
        <v>14</v>
      </c>
      <c r="H2">
        <f>IF(F2=0,0, ROUND(E2/I2,2))</f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 +DATE(1970,1,1)</f>
        <v>42336.25</v>
      </c>
      <c r="O2" s="6">
        <f>(((M2/60)/60)/24) + DATE(1970,1,)</f>
        <v>42352.25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" si="0">(E3/D3*100)</f>
        <v>1040</v>
      </c>
      <c r="G3" t="s">
        <v>20</v>
      </c>
      <c r="H3">
        <f>IF(F3=0,0, ROUND(E3/I3,2))</f>
        <v>92.15</v>
      </c>
      <c r="I3">
        <v>158</v>
      </c>
      <c r="J3" t="s">
        <v>21</v>
      </c>
      <c r="K3" t="s">
        <v>22</v>
      </c>
      <c r="L3">
        <v>1408424400</v>
      </c>
      <c r="M3">
        <v>1408597200</v>
      </c>
      <c r="N3" s="6">
        <f>(((L3/60)/60)/24) +DATE(1970,1,1)</f>
        <v>41870.208333333336</v>
      </c>
      <c r="O3" s="6">
        <f t="shared" ref="O3:O66" si="1">(((M3/60)/60)/24) + DATE(1970,1,)</f>
        <v>41871.208333333336</v>
      </c>
      <c r="P3" t="b">
        <v>0</v>
      </c>
      <c r="Q3" t="b">
        <v>1</v>
      </c>
      <c r="R3" t="s">
        <v>23</v>
      </c>
      <c r="S3" t="str">
        <f>LEFT(R3,SEARCH("/",R3)-1)</f>
        <v>music</v>
      </c>
      <c r="T3" t="str">
        <f t="shared" ref="T3:T66" si="2">RIGHT(R3,LEN(R3)-SEARCH("/",R3))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f>IF(F4=0,0, ROUND(E4/I4,2))</f>
        <v>100.02</v>
      </c>
      <c r="I4">
        <v>1425</v>
      </c>
      <c r="J4" t="s">
        <v>26</v>
      </c>
      <c r="K4" t="s">
        <v>27</v>
      </c>
      <c r="L4">
        <v>1384668000</v>
      </c>
      <c r="M4">
        <v>1384840800</v>
      </c>
      <c r="N4" s="6">
        <f t="shared" ref="N4:N67" si="3">(((L4/60)/60)/24) +DATE(1970,1,1)</f>
        <v>41595.25</v>
      </c>
      <c r="O4" s="6">
        <f t="shared" si="1"/>
        <v>41596.25</v>
      </c>
      <c r="P4" t="b">
        <v>0</v>
      </c>
      <c r="Q4" t="b">
        <v>0</v>
      </c>
      <c r="R4" t="s">
        <v>28</v>
      </c>
      <c r="S4" t="str">
        <f>LEFT(R4,SEARCH("/",R4)-1)</f>
        <v>technology</v>
      </c>
      <c r="T4" t="str">
        <f t="shared" si="2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f t="shared" ref="H5:H68" si="4">IF(F5=0,0, ROUND(E5/I5,2))</f>
        <v>103.21</v>
      </c>
      <c r="I5">
        <v>24</v>
      </c>
      <c r="J5" t="s">
        <v>21</v>
      </c>
      <c r="K5" t="s">
        <v>22</v>
      </c>
      <c r="L5">
        <v>1565499600</v>
      </c>
      <c r="M5">
        <v>1568955600</v>
      </c>
      <c r="N5" s="6">
        <f t="shared" si="3"/>
        <v>43688.208333333328</v>
      </c>
      <c r="O5" s="6">
        <f t="shared" si="1"/>
        <v>43727.208333333328</v>
      </c>
      <c r="P5" t="b">
        <v>0</v>
      </c>
      <c r="Q5" t="b">
        <v>0</v>
      </c>
      <c r="R5" t="s">
        <v>23</v>
      </c>
      <c r="S5" t="str">
        <f t="shared" ref="S5:S68" si="5">LEFT(R5,SEARCH("/",R5)-1)</f>
        <v>music</v>
      </c>
      <c r="T5" t="str">
        <f t="shared" si="2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f t="shared" si="4"/>
        <v>99.34</v>
      </c>
      <c r="I6">
        <v>53</v>
      </c>
      <c r="J6" t="s">
        <v>21</v>
      </c>
      <c r="K6" t="s">
        <v>22</v>
      </c>
      <c r="L6">
        <v>1547964000</v>
      </c>
      <c r="M6">
        <v>1548309600</v>
      </c>
      <c r="N6" s="6">
        <f t="shared" si="3"/>
        <v>43485.25</v>
      </c>
      <c r="O6" s="6">
        <f t="shared" si="1"/>
        <v>43488.25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2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>(E7/D7*100)</f>
        <v>173.61842105263159</v>
      </c>
      <c r="G7" t="s">
        <v>20</v>
      </c>
      <c r="H7">
        <f t="shared" si="4"/>
        <v>75.83</v>
      </c>
      <c r="I7">
        <v>174</v>
      </c>
      <c r="J7" t="s">
        <v>36</v>
      </c>
      <c r="K7" t="s">
        <v>37</v>
      </c>
      <c r="L7">
        <v>1346130000</v>
      </c>
      <c r="M7">
        <v>1347080400</v>
      </c>
      <c r="N7" s="6">
        <f t="shared" si="3"/>
        <v>41149.208333333336</v>
      </c>
      <c r="O7" s="6">
        <f t="shared" si="1"/>
        <v>41159.208333333336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2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>(E8/D8*100)</f>
        <v>20.961538461538463</v>
      </c>
      <c r="G8" t="s">
        <v>14</v>
      </c>
      <c r="H8">
        <f t="shared" si="4"/>
        <v>60.56</v>
      </c>
      <c r="I8">
        <v>18</v>
      </c>
      <c r="J8" t="s">
        <v>40</v>
      </c>
      <c r="K8" t="s">
        <v>41</v>
      </c>
      <c r="L8">
        <v>1505278800</v>
      </c>
      <c r="M8">
        <v>1505365200</v>
      </c>
      <c r="N8" s="6">
        <f t="shared" si="3"/>
        <v>42991.208333333328</v>
      </c>
      <c r="O8" s="6">
        <f t="shared" si="1"/>
        <v>42991.208333333328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2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ref="F9:F72" si="6">(E9/D9*100)</f>
        <v>327.57777777777778</v>
      </c>
      <c r="G9" t="s">
        <v>20</v>
      </c>
      <c r="H9">
        <f t="shared" si="4"/>
        <v>64.94</v>
      </c>
      <c r="I9">
        <v>227</v>
      </c>
      <c r="J9" t="s">
        <v>36</v>
      </c>
      <c r="K9" t="s">
        <v>37</v>
      </c>
      <c r="L9">
        <v>1439442000</v>
      </c>
      <c r="M9">
        <v>1439614800</v>
      </c>
      <c r="N9" s="6">
        <f t="shared" si="3"/>
        <v>42229.208333333328</v>
      </c>
      <c r="O9" s="6">
        <f t="shared" si="1"/>
        <v>42230.208333333328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2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6"/>
        <v>19.932788374205266</v>
      </c>
      <c r="G10" t="s">
        <v>47</v>
      </c>
      <c r="H10">
        <f t="shared" si="4"/>
        <v>31</v>
      </c>
      <c r="I10">
        <v>708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3"/>
        <v>40399.208333333336</v>
      </c>
      <c r="O10" s="6">
        <f t="shared" si="1"/>
        <v>40400.208333333336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2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6"/>
        <v>51.741935483870968</v>
      </c>
      <c r="G11" t="s">
        <v>14</v>
      </c>
      <c r="H11">
        <f t="shared" si="4"/>
        <v>72.91</v>
      </c>
      <c r="I11">
        <v>44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3"/>
        <v>41536.208333333336</v>
      </c>
      <c r="O11" s="6">
        <f t="shared" si="1"/>
        <v>41584.25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2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6"/>
        <v>266.11538461538464</v>
      </c>
      <c r="G12" t="s">
        <v>20</v>
      </c>
      <c r="H12">
        <f t="shared" si="4"/>
        <v>62.9</v>
      </c>
      <c r="I12">
        <v>220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3"/>
        <v>40404.208333333336</v>
      </c>
      <c r="O12" s="6">
        <f t="shared" si="1"/>
        <v>40451.208333333336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2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6"/>
        <v>48.095238095238095</v>
      </c>
      <c r="G13" t="s">
        <v>14</v>
      </c>
      <c r="H13">
        <f t="shared" si="4"/>
        <v>112.22</v>
      </c>
      <c r="I13">
        <v>27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3"/>
        <v>40442.208333333336</v>
      </c>
      <c r="O13" s="6">
        <f t="shared" si="1"/>
        <v>40447.208333333336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2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6"/>
        <v>89.349206349206341</v>
      </c>
      <c r="G14" t="s">
        <v>14</v>
      </c>
      <c r="H14">
        <f t="shared" si="4"/>
        <v>102.35</v>
      </c>
      <c r="I14">
        <v>55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3"/>
        <v>43760.208333333328</v>
      </c>
      <c r="O14" s="6">
        <f t="shared" si="1"/>
        <v>43767.208333333328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2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6"/>
        <v>245.11904761904765</v>
      </c>
      <c r="G15" t="s">
        <v>20</v>
      </c>
      <c r="H15">
        <f t="shared" si="4"/>
        <v>105.05</v>
      </c>
      <c r="I15">
        <v>98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3"/>
        <v>42532.208333333328</v>
      </c>
      <c r="O15" s="6">
        <f t="shared" si="1"/>
        <v>42543.208333333328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2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6"/>
        <v>66.769503546099301</v>
      </c>
      <c r="G16" t="s">
        <v>14</v>
      </c>
      <c r="H16">
        <f t="shared" si="4"/>
        <v>94.15</v>
      </c>
      <c r="I16">
        <v>200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3"/>
        <v>40974.25</v>
      </c>
      <c r="O16" s="6">
        <f t="shared" si="1"/>
        <v>41000.208333333336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2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6"/>
        <v>47.307881773399011</v>
      </c>
      <c r="G17" t="s">
        <v>14</v>
      </c>
      <c r="H17">
        <f t="shared" si="4"/>
        <v>84.99</v>
      </c>
      <c r="I17">
        <v>452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3"/>
        <v>43809.25</v>
      </c>
      <c r="O17" s="6">
        <f t="shared" si="1"/>
        <v>43812.25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2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6"/>
        <v>649.47058823529414</v>
      </c>
      <c r="G18" t="s">
        <v>20</v>
      </c>
      <c r="H18">
        <f t="shared" si="4"/>
        <v>110.41</v>
      </c>
      <c r="I18">
        <v>100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3"/>
        <v>41661.25</v>
      </c>
      <c r="O18" s="6">
        <f t="shared" si="1"/>
        <v>41682.25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2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6"/>
        <v>159.39125295508273</v>
      </c>
      <c r="G19" t="s">
        <v>20</v>
      </c>
      <c r="H19">
        <f t="shared" si="4"/>
        <v>107.96</v>
      </c>
      <c r="I19">
        <v>1249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3"/>
        <v>40555.25</v>
      </c>
      <c r="O19" s="6">
        <f t="shared" si="1"/>
        <v>40555.25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2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6"/>
        <v>66.912087912087912</v>
      </c>
      <c r="G20" t="s">
        <v>74</v>
      </c>
      <c r="H20">
        <f t="shared" si="4"/>
        <v>45.1</v>
      </c>
      <c r="I20">
        <v>135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3"/>
        <v>43351.208333333328</v>
      </c>
      <c r="O20" s="6">
        <f t="shared" si="1"/>
        <v>43358.208333333328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2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6"/>
        <v>48.529600000000002</v>
      </c>
      <c r="G21" t="s">
        <v>14</v>
      </c>
      <c r="H21">
        <f t="shared" si="4"/>
        <v>45</v>
      </c>
      <c r="I21">
        <v>674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3"/>
        <v>43528.25</v>
      </c>
      <c r="O21" s="6">
        <f t="shared" si="1"/>
        <v>43548.208333333328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2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6"/>
        <v>112.24279210925646</v>
      </c>
      <c r="G22" t="s">
        <v>20</v>
      </c>
      <c r="H22">
        <f t="shared" si="4"/>
        <v>105.97</v>
      </c>
      <c r="I22">
        <v>1396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3"/>
        <v>41848.208333333336</v>
      </c>
      <c r="O22" s="6">
        <f t="shared" si="1"/>
        <v>41847.208333333336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2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6"/>
        <v>40.992553191489364</v>
      </c>
      <c r="G23" t="s">
        <v>14</v>
      </c>
      <c r="H23">
        <f t="shared" si="4"/>
        <v>69.06</v>
      </c>
      <c r="I23">
        <v>558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3"/>
        <v>40770.208333333336</v>
      </c>
      <c r="O23" s="6">
        <f t="shared" si="1"/>
        <v>40803.208333333336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2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6"/>
        <v>128.07106598984771</v>
      </c>
      <c r="G24" t="s">
        <v>20</v>
      </c>
      <c r="H24">
        <f t="shared" si="4"/>
        <v>85.04</v>
      </c>
      <c r="I24">
        <v>890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3"/>
        <v>43193.208333333328</v>
      </c>
      <c r="O24" s="6">
        <f t="shared" si="1"/>
        <v>43207.208333333328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2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6"/>
        <v>332.04444444444448</v>
      </c>
      <c r="G25" t="s">
        <v>20</v>
      </c>
      <c r="H25">
        <f t="shared" si="4"/>
        <v>105.23</v>
      </c>
      <c r="I25">
        <v>142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3"/>
        <v>43510.25</v>
      </c>
      <c r="O25" s="6">
        <f t="shared" si="1"/>
        <v>43562.208333333328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2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6"/>
        <v>112.83225108225108</v>
      </c>
      <c r="G26" t="s">
        <v>20</v>
      </c>
      <c r="H26">
        <f t="shared" si="4"/>
        <v>39</v>
      </c>
      <c r="I26">
        <v>2673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3"/>
        <v>41811.208333333336</v>
      </c>
      <c r="O26" s="6">
        <f t="shared" si="1"/>
        <v>41812.208333333336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2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6"/>
        <v>216.43636363636364</v>
      </c>
      <c r="G27" t="s">
        <v>20</v>
      </c>
      <c r="H27">
        <f t="shared" si="4"/>
        <v>73.03</v>
      </c>
      <c r="I27">
        <v>163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3"/>
        <v>40681.208333333336</v>
      </c>
      <c r="O27" s="6">
        <f t="shared" si="1"/>
        <v>40700.208333333336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2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6"/>
        <v>48.199069767441863</v>
      </c>
      <c r="G28" t="s">
        <v>74</v>
      </c>
      <c r="H28">
        <f t="shared" si="4"/>
        <v>35.01</v>
      </c>
      <c r="I28">
        <v>1480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3"/>
        <v>43312.208333333328</v>
      </c>
      <c r="O28" s="6">
        <f t="shared" si="1"/>
        <v>43338.208333333328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2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6"/>
        <v>79.95</v>
      </c>
      <c r="G29" t="s">
        <v>14</v>
      </c>
      <c r="H29">
        <f t="shared" si="4"/>
        <v>106.6</v>
      </c>
      <c r="I29">
        <v>15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3"/>
        <v>42280.208333333328</v>
      </c>
      <c r="O29" s="6">
        <f t="shared" si="1"/>
        <v>42287.208333333328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2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6"/>
        <v>105.22553516819573</v>
      </c>
      <c r="G30" t="s">
        <v>20</v>
      </c>
      <c r="H30">
        <f t="shared" si="4"/>
        <v>62</v>
      </c>
      <c r="I30">
        <v>2220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3"/>
        <v>40218.25</v>
      </c>
      <c r="O30" s="6">
        <f t="shared" si="1"/>
        <v>40240.25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2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6"/>
        <v>328.89978213507629</v>
      </c>
      <c r="G31" t="s">
        <v>20</v>
      </c>
      <c r="H31">
        <f t="shared" si="4"/>
        <v>94</v>
      </c>
      <c r="I31">
        <v>1606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3"/>
        <v>43301.208333333328</v>
      </c>
      <c r="O31" s="6">
        <f t="shared" si="1"/>
        <v>43340.208333333328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2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6"/>
        <v>160.61111111111111</v>
      </c>
      <c r="G32" t="s">
        <v>20</v>
      </c>
      <c r="H32">
        <f t="shared" si="4"/>
        <v>112.05</v>
      </c>
      <c r="I32">
        <v>129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3"/>
        <v>43609.208333333328</v>
      </c>
      <c r="O32" s="6">
        <f t="shared" si="1"/>
        <v>43613.208333333328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2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6"/>
        <v>310</v>
      </c>
      <c r="G33" t="s">
        <v>20</v>
      </c>
      <c r="H33">
        <f t="shared" si="4"/>
        <v>48.01</v>
      </c>
      <c r="I33">
        <v>226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3"/>
        <v>42374.25</v>
      </c>
      <c r="O33" s="6">
        <f t="shared" si="1"/>
        <v>42401.25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2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6"/>
        <v>86.807920792079202</v>
      </c>
      <c r="G34" t="s">
        <v>14</v>
      </c>
      <c r="H34">
        <f t="shared" si="4"/>
        <v>38</v>
      </c>
      <c r="I34">
        <v>2307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3"/>
        <v>43110.25</v>
      </c>
      <c r="O34" s="6">
        <f t="shared" si="1"/>
        <v>43136.25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2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6"/>
        <v>377.82071713147411</v>
      </c>
      <c r="G35" t="s">
        <v>20</v>
      </c>
      <c r="H35">
        <f t="shared" si="4"/>
        <v>35</v>
      </c>
      <c r="I35">
        <v>5419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3"/>
        <v>41917.208333333336</v>
      </c>
      <c r="O35" s="6">
        <f t="shared" si="1"/>
        <v>41953.25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2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6"/>
        <v>150.80645161290323</v>
      </c>
      <c r="G36" t="s">
        <v>20</v>
      </c>
      <c r="H36">
        <f t="shared" si="4"/>
        <v>85</v>
      </c>
      <c r="I36">
        <v>165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3"/>
        <v>42817.208333333328</v>
      </c>
      <c r="O36" s="6">
        <f t="shared" si="1"/>
        <v>42821.208333333328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2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6"/>
        <v>150.30119521912351</v>
      </c>
      <c r="G37" t="s">
        <v>20</v>
      </c>
      <c r="H37">
        <f t="shared" si="4"/>
        <v>95.99</v>
      </c>
      <c r="I37">
        <v>1965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3"/>
        <v>43484.25</v>
      </c>
      <c r="O37" s="6">
        <f t="shared" si="1"/>
        <v>43525.25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2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6"/>
        <v>157.28571428571431</v>
      </c>
      <c r="G38" t="s">
        <v>20</v>
      </c>
      <c r="H38">
        <f t="shared" si="4"/>
        <v>68.81</v>
      </c>
      <c r="I38">
        <v>16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3"/>
        <v>40600.25</v>
      </c>
      <c r="O38" s="6">
        <f t="shared" si="1"/>
        <v>40624.208333333336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2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6"/>
        <v>139.98765432098764</v>
      </c>
      <c r="G39" t="s">
        <v>20</v>
      </c>
      <c r="H39">
        <f t="shared" si="4"/>
        <v>105.97</v>
      </c>
      <c r="I39">
        <v>107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3"/>
        <v>43744.208333333328</v>
      </c>
      <c r="O39" s="6">
        <f t="shared" si="1"/>
        <v>43776.25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2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6"/>
        <v>325.32258064516128</v>
      </c>
      <c r="G40" t="s">
        <v>20</v>
      </c>
      <c r="H40">
        <f t="shared" si="4"/>
        <v>75.260000000000005</v>
      </c>
      <c r="I40">
        <v>134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3"/>
        <v>40469.208333333336</v>
      </c>
      <c r="O40" s="6">
        <f t="shared" si="1"/>
        <v>40473.208333333336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2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6"/>
        <v>50.777777777777779</v>
      </c>
      <c r="G41" t="s">
        <v>14</v>
      </c>
      <c r="H41">
        <f t="shared" si="4"/>
        <v>57.13</v>
      </c>
      <c r="I41">
        <v>88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3"/>
        <v>41330.25</v>
      </c>
      <c r="O41" s="6">
        <f t="shared" si="1"/>
        <v>41343.208333333336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2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6"/>
        <v>169.06818181818181</v>
      </c>
      <c r="G42" t="s">
        <v>20</v>
      </c>
      <c r="H42">
        <f t="shared" si="4"/>
        <v>75.14</v>
      </c>
      <c r="I42">
        <v>198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3"/>
        <v>40334.208333333336</v>
      </c>
      <c r="O42" s="6">
        <f t="shared" si="1"/>
        <v>40352.208333333336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2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6"/>
        <v>212.92857142857144</v>
      </c>
      <c r="G43" t="s">
        <v>20</v>
      </c>
      <c r="H43">
        <f t="shared" si="4"/>
        <v>107.42</v>
      </c>
      <c r="I43">
        <v>111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3"/>
        <v>41156.208333333336</v>
      </c>
      <c r="O43" s="6">
        <f t="shared" si="1"/>
        <v>41181.208333333336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2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6"/>
        <v>443.94444444444446</v>
      </c>
      <c r="G44" t="s">
        <v>20</v>
      </c>
      <c r="H44">
        <f t="shared" si="4"/>
        <v>36</v>
      </c>
      <c r="I44">
        <v>222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3"/>
        <v>40728.208333333336</v>
      </c>
      <c r="O44" s="6">
        <f t="shared" si="1"/>
        <v>40736.208333333336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2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6"/>
        <v>185.9390243902439</v>
      </c>
      <c r="G45" t="s">
        <v>20</v>
      </c>
      <c r="H45">
        <f t="shared" si="4"/>
        <v>27</v>
      </c>
      <c r="I45">
        <v>6212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3"/>
        <v>41844.208333333336</v>
      </c>
      <c r="O45" s="6">
        <f t="shared" si="1"/>
        <v>41859.208333333336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2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6"/>
        <v>658.8125</v>
      </c>
      <c r="G46" t="s">
        <v>20</v>
      </c>
      <c r="H46">
        <f t="shared" si="4"/>
        <v>107.56</v>
      </c>
      <c r="I46">
        <v>98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3"/>
        <v>43541.208333333328</v>
      </c>
      <c r="O46" s="6">
        <f t="shared" si="1"/>
        <v>43541.208333333328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2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6"/>
        <v>47.684210526315788</v>
      </c>
      <c r="G47" t="s">
        <v>14</v>
      </c>
      <c r="H47">
        <f t="shared" si="4"/>
        <v>94.38</v>
      </c>
      <c r="I47">
        <v>48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3"/>
        <v>42676.208333333328</v>
      </c>
      <c r="O47" s="6">
        <f t="shared" si="1"/>
        <v>42690.25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2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6"/>
        <v>114.78378378378378</v>
      </c>
      <c r="G48" t="s">
        <v>20</v>
      </c>
      <c r="H48">
        <f t="shared" si="4"/>
        <v>46.16</v>
      </c>
      <c r="I48">
        <v>92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3"/>
        <v>40367.208333333336</v>
      </c>
      <c r="O48" s="6">
        <f t="shared" si="1"/>
        <v>40389.208333333336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2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6"/>
        <v>475.26666666666665</v>
      </c>
      <c r="G49" t="s">
        <v>20</v>
      </c>
      <c r="H49">
        <f t="shared" si="4"/>
        <v>47.85</v>
      </c>
      <c r="I49">
        <v>149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3"/>
        <v>41727.208333333336</v>
      </c>
      <c r="O49" s="6">
        <f t="shared" si="1"/>
        <v>41756.208333333336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2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6"/>
        <v>386.97297297297297</v>
      </c>
      <c r="G50" t="s">
        <v>20</v>
      </c>
      <c r="H50">
        <f t="shared" si="4"/>
        <v>53.01</v>
      </c>
      <c r="I50">
        <v>2431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3"/>
        <v>42180.208333333328</v>
      </c>
      <c r="O50" s="6">
        <f t="shared" si="1"/>
        <v>42191.208333333328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2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6"/>
        <v>189.625</v>
      </c>
      <c r="G51" t="s">
        <v>20</v>
      </c>
      <c r="H51">
        <f t="shared" si="4"/>
        <v>45.06</v>
      </c>
      <c r="I51">
        <v>303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3"/>
        <v>43758.208333333328</v>
      </c>
      <c r="O51" s="6">
        <f t="shared" si="1"/>
        <v>43802.25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2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6"/>
        <v>2</v>
      </c>
      <c r="G52" t="s">
        <v>14</v>
      </c>
      <c r="H52">
        <f t="shared" si="4"/>
        <v>2</v>
      </c>
      <c r="I52">
        <v>1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3"/>
        <v>41487.208333333336</v>
      </c>
      <c r="O52" s="6">
        <f t="shared" si="1"/>
        <v>41514.208333333336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2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6"/>
        <v>91.867805186590772</v>
      </c>
      <c r="G53" t="s">
        <v>14</v>
      </c>
      <c r="H53">
        <f t="shared" si="4"/>
        <v>99.01</v>
      </c>
      <c r="I53">
        <v>1467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3"/>
        <v>40995.208333333336</v>
      </c>
      <c r="O53" s="6">
        <f t="shared" si="1"/>
        <v>41010.208333333336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2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6"/>
        <v>34.152777777777779</v>
      </c>
      <c r="G54" t="s">
        <v>14</v>
      </c>
      <c r="H54">
        <f t="shared" si="4"/>
        <v>32.79</v>
      </c>
      <c r="I54">
        <v>75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3"/>
        <v>40436.208333333336</v>
      </c>
      <c r="O54" s="6">
        <f t="shared" si="1"/>
        <v>40439.208333333336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2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6"/>
        <v>140.40909090909091</v>
      </c>
      <c r="G55" t="s">
        <v>20</v>
      </c>
      <c r="H55">
        <f t="shared" si="4"/>
        <v>59.12</v>
      </c>
      <c r="I55">
        <v>209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3"/>
        <v>41779.208333333336</v>
      </c>
      <c r="O55" s="6">
        <f t="shared" si="1"/>
        <v>41817.208333333336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2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6"/>
        <v>89.86666666666666</v>
      </c>
      <c r="G56" t="s">
        <v>14</v>
      </c>
      <c r="H56">
        <f t="shared" si="4"/>
        <v>44.93</v>
      </c>
      <c r="I56">
        <v>120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3"/>
        <v>43170.25</v>
      </c>
      <c r="O56" s="6">
        <f t="shared" si="1"/>
        <v>43175.208333333328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2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6"/>
        <v>177.96969696969697</v>
      </c>
      <c r="G57" t="s">
        <v>20</v>
      </c>
      <c r="H57">
        <f t="shared" si="4"/>
        <v>89.66</v>
      </c>
      <c r="I57">
        <v>131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3"/>
        <v>43311.208333333328</v>
      </c>
      <c r="O57" s="6">
        <f t="shared" si="1"/>
        <v>43315.208333333328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2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6"/>
        <v>143.66249999999999</v>
      </c>
      <c r="G58" t="s">
        <v>20</v>
      </c>
      <c r="H58">
        <f t="shared" si="4"/>
        <v>70.08</v>
      </c>
      <c r="I58">
        <v>164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3"/>
        <v>42014.25</v>
      </c>
      <c r="O58" s="6">
        <f t="shared" si="1"/>
        <v>42020.25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2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6"/>
        <v>215.27586206896552</v>
      </c>
      <c r="G59" t="s">
        <v>20</v>
      </c>
      <c r="H59">
        <f t="shared" si="4"/>
        <v>31.06</v>
      </c>
      <c r="I59">
        <v>201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3"/>
        <v>42979.208333333328</v>
      </c>
      <c r="O59" s="6">
        <f t="shared" si="1"/>
        <v>42990.208333333328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2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6"/>
        <v>227.11111111111114</v>
      </c>
      <c r="G60" t="s">
        <v>20</v>
      </c>
      <c r="H60">
        <f t="shared" si="4"/>
        <v>29.06</v>
      </c>
      <c r="I60">
        <v>211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3"/>
        <v>42268.208333333328</v>
      </c>
      <c r="O60" s="6">
        <f t="shared" si="1"/>
        <v>42280.208333333328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2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6"/>
        <v>275.07142857142861</v>
      </c>
      <c r="G61" t="s">
        <v>20</v>
      </c>
      <c r="H61">
        <f t="shared" si="4"/>
        <v>30.09</v>
      </c>
      <c r="I61">
        <v>128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3"/>
        <v>42898.208333333328</v>
      </c>
      <c r="O61" s="6">
        <f t="shared" si="1"/>
        <v>42912.208333333328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2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6"/>
        <v>144.37048832271762</v>
      </c>
      <c r="G62" t="s">
        <v>20</v>
      </c>
      <c r="H62">
        <f t="shared" si="4"/>
        <v>85</v>
      </c>
      <c r="I62">
        <v>1600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3"/>
        <v>41107.208333333336</v>
      </c>
      <c r="O62" s="6">
        <f t="shared" si="1"/>
        <v>41109.208333333336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2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6"/>
        <v>92.74598393574297</v>
      </c>
      <c r="G63" t="s">
        <v>14</v>
      </c>
      <c r="H63">
        <f t="shared" si="4"/>
        <v>82</v>
      </c>
      <c r="I63">
        <v>2253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3"/>
        <v>40595.25</v>
      </c>
      <c r="O63" s="6">
        <f t="shared" si="1"/>
        <v>40634.208333333336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2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6"/>
        <v>722.6</v>
      </c>
      <c r="G64" t="s">
        <v>20</v>
      </c>
      <c r="H64">
        <f t="shared" si="4"/>
        <v>58.04</v>
      </c>
      <c r="I64">
        <v>249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3"/>
        <v>42160.208333333328</v>
      </c>
      <c r="O64" s="6">
        <f t="shared" si="1"/>
        <v>42160.208333333328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2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6"/>
        <v>11.851063829787234</v>
      </c>
      <c r="G65" t="s">
        <v>14</v>
      </c>
      <c r="H65">
        <f t="shared" si="4"/>
        <v>111.4</v>
      </c>
      <c r="I65">
        <v>5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3"/>
        <v>42853.208333333328</v>
      </c>
      <c r="O65" s="6">
        <f t="shared" si="1"/>
        <v>42858.208333333328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2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6"/>
        <v>97.642857142857139</v>
      </c>
      <c r="G66" t="s">
        <v>14</v>
      </c>
      <c r="H66">
        <f t="shared" si="4"/>
        <v>71.95</v>
      </c>
      <c r="I66">
        <v>38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3"/>
        <v>43283.208333333328</v>
      </c>
      <c r="O66" s="6">
        <f t="shared" si="1"/>
        <v>43297.208333333328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2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6"/>
        <v>236.14754098360655</v>
      </c>
      <c r="G67" t="s">
        <v>20</v>
      </c>
      <c r="H67">
        <f t="shared" si="4"/>
        <v>61.04</v>
      </c>
      <c r="I67">
        <v>236</v>
      </c>
      <c r="J67" t="s">
        <v>21</v>
      </c>
      <c r="K67" t="s">
        <v>22</v>
      </c>
      <c r="L67">
        <v>1296108000</v>
      </c>
      <c r="M67">
        <v>1296712800</v>
      </c>
      <c r="N67" s="6">
        <f t="shared" si="3"/>
        <v>40570.25</v>
      </c>
      <c r="O67" s="6">
        <f t="shared" ref="O67:O130" si="7">(((M67/60)/60)/24) + DATE(1970,1,)</f>
        <v>40576.25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8">RIGHT(R67,LEN(R67)-SEARCH("/",R67))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f t="shared" si="4"/>
        <v>108.92</v>
      </c>
      <c r="I68">
        <v>12</v>
      </c>
      <c r="J68" t="s">
        <v>21</v>
      </c>
      <c r="K68" t="s">
        <v>22</v>
      </c>
      <c r="L68">
        <v>1428469200</v>
      </c>
      <c r="M68">
        <v>1428901200</v>
      </c>
      <c r="N68" s="6">
        <f t="shared" ref="N68:N131" si="9">(((L68/60)/60)/24) +DATE(1970,1,1)</f>
        <v>42102.208333333328</v>
      </c>
      <c r="O68" s="6">
        <f t="shared" si="7"/>
        <v>42106.208333333328</v>
      </c>
      <c r="P68" t="b">
        <v>0</v>
      </c>
      <c r="Q68" t="b">
        <v>1</v>
      </c>
      <c r="R68" t="s">
        <v>33</v>
      </c>
      <c r="S68" t="str">
        <f t="shared" si="5"/>
        <v>theater</v>
      </c>
      <c r="T68" t="str">
        <f t="shared" si="8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f t="shared" ref="H69:H132" si="10">IF(F69=0,0, ROUND(E69/I69,2))</f>
        <v>29</v>
      </c>
      <c r="I69">
        <v>4065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9"/>
        <v>40203.25</v>
      </c>
      <c r="O69" s="6">
        <f t="shared" si="7"/>
        <v>40207.25</v>
      </c>
      <c r="P69" t="b">
        <v>0</v>
      </c>
      <c r="Q69" t="b">
        <v>1</v>
      </c>
      <c r="R69" t="s">
        <v>65</v>
      </c>
      <c r="S69" t="str">
        <f t="shared" ref="S69:S132" si="11">LEFT(R69,SEARCH("/",R69)-1)</f>
        <v>technology</v>
      </c>
      <c r="T69" t="str">
        <f t="shared" si="8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f t="shared" si="10"/>
        <v>58.98</v>
      </c>
      <c r="I70">
        <v>246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9"/>
        <v>42943.208333333328</v>
      </c>
      <c r="O70" s="6">
        <f t="shared" si="7"/>
        <v>42989.208333333328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8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f t="shared" si="10"/>
        <v>111.82</v>
      </c>
      <c r="I71">
        <v>17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9"/>
        <v>40531.25</v>
      </c>
      <c r="O71" s="6">
        <f t="shared" si="7"/>
        <v>40564.25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8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f t="shared" si="10"/>
        <v>64</v>
      </c>
      <c r="I72">
        <v>2475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9"/>
        <v>40484.208333333336</v>
      </c>
      <c r="O72" s="6">
        <f t="shared" si="7"/>
        <v>40532.25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8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ref="F73:F136" si="12">(E73/D73*100)</f>
        <v>108.06666666666666</v>
      </c>
      <c r="G73" t="s">
        <v>20</v>
      </c>
      <c r="H73">
        <f t="shared" si="10"/>
        <v>85.32</v>
      </c>
      <c r="I73">
        <v>76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9"/>
        <v>43799.25</v>
      </c>
      <c r="O73" s="6">
        <f t="shared" si="7"/>
        <v>43802.25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8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2"/>
        <v>670.33333333333326</v>
      </c>
      <c r="G74" t="s">
        <v>20</v>
      </c>
      <c r="H74">
        <f t="shared" si="10"/>
        <v>74.48</v>
      </c>
      <c r="I74">
        <v>54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9"/>
        <v>42186.208333333328</v>
      </c>
      <c r="O74" s="6">
        <f t="shared" si="7"/>
        <v>42221.208333333328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8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2"/>
        <v>660.92857142857144</v>
      </c>
      <c r="G75" t="s">
        <v>20</v>
      </c>
      <c r="H75">
        <f t="shared" si="10"/>
        <v>105.15</v>
      </c>
      <c r="I75">
        <v>88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9"/>
        <v>42701.25</v>
      </c>
      <c r="O75" s="6">
        <f t="shared" si="7"/>
        <v>42703.25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8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2"/>
        <v>122.46153846153847</v>
      </c>
      <c r="G76" t="s">
        <v>20</v>
      </c>
      <c r="H76">
        <f t="shared" si="10"/>
        <v>56.19</v>
      </c>
      <c r="I76">
        <v>85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9"/>
        <v>42456.208333333328</v>
      </c>
      <c r="O76" s="6">
        <f t="shared" si="7"/>
        <v>42456.208333333328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8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2"/>
        <v>150.57731958762886</v>
      </c>
      <c r="G77" t="s">
        <v>20</v>
      </c>
      <c r="H77">
        <f t="shared" si="10"/>
        <v>85.92</v>
      </c>
      <c r="I77">
        <v>170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9"/>
        <v>43296.208333333328</v>
      </c>
      <c r="O77" s="6">
        <f t="shared" si="7"/>
        <v>43303.208333333328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8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2"/>
        <v>78.106590724165997</v>
      </c>
      <c r="G78" t="s">
        <v>14</v>
      </c>
      <c r="H78">
        <f t="shared" si="10"/>
        <v>57</v>
      </c>
      <c r="I78">
        <v>1684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9"/>
        <v>42027.25</v>
      </c>
      <c r="O78" s="6">
        <f t="shared" si="7"/>
        <v>42075.208333333328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8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2"/>
        <v>46.94736842105263</v>
      </c>
      <c r="G79" t="s">
        <v>14</v>
      </c>
      <c r="H79">
        <f t="shared" si="10"/>
        <v>79.64</v>
      </c>
      <c r="I79">
        <v>56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9"/>
        <v>40448.208333333336</v>
      </c>
      <c r="O79" s="6">
        <f t="shared" si="7"/>
        <v>40461.208333333336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8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2"/>
        <v>300.8</v>
      </c>
      <c r="G80" t="s">
        <v>20</v>
      </c>
      <c r="H80">
        <f t="shared" si="10"/>
        <v>41.02</v>
      </c>
      <c r="I80">
        <v>330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9"/>
        <v>43206.208333333328</v>
      </c>
      <c r="O80" s="6">
        <f t="shared" si="7"/>
        <v>43206.208333333328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8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2"/>
        <v>69.598615916955026</v>
      </c>
      <c r="G81" t="s">
        <v>14</v>
      </c>
      <c r="H81">
        <f t="shared" si="10"/>
        <v>48</v>
      </c>
      <c r="I81">
        <v>838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9"/>
        <v>43267.208333333328</v>
      </c>
      <c r="O81" s="6">
        <f t="shared" si="7"/>
        <v>43271.208333333328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8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2"/>
        <v>637.4545454545455</v>
      </c>
      <c r="G82" t="s">
        <v>20</v>
      </c>
      <c r="H82">
        <f t="shared" si="10"/>
        <v>55.21</v>
      </c>
      <c r="I82">
        <v>127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9"/>
        <v>42976.208333333328</v>
      </c>
      <c r="O82" s="6">
        <f t="shared" si="7"/>
        <v>43005.208333333328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8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2"/>
        <v>225.33928571428569</v>
      </c>
      <c r="G83" t="s">
        <v>20</v>
      </c>
      <c r="H83">
        <f t="shared" si="10"/>
        <v>92.11</v>
      </c>
      <c r="I83">
        <v>411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9"/>
        <v>43062.25</v>
      </c>
      <c r="O83" s="6">
        <f t="shared" si="7"/>
        <v>43086.25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8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2"/>
        <v>1497.3000000000002</v>
      </c>
      <c r="G84" t="s">
        <v>20</v>
      </c>
      <c r="H84">
        <f t="shared" si="10"/>
        <v>83.18</v>
      </c>
      <c r="I84">
        <v>180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9"/>
        <v>43482.25</v>
      </c>
      <c r="O84" s="6">
        <f t="shared" si="7"/>
        <v>43488.25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8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2"/>
        <v>37.590225563909776</v>
      </c>
      <c r="G85" t="s">
        <v>14</v>
      </c>
      <c r="H85">
        <f t="shared" si="10"/>
        <v>40</v>
      </c>
      <c r="I85">
        <v>1000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9"/>
        <v>42579.208333333328</v>
      </c>
      <c r="O85" s="6">
        <f t="shared" si="7"/>
        <v>42600.208333333328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8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2"/>
        <v>132.36942675159236</v>
      </c>
      <c r="G86" t="s">
        <v>20</v>
      </c>
      <c r="H86">
        <f t="shared" si="10"/>
        <v>111.13</v>
      </c>
      <c r="I86">
        <v>374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9"/>
        <v>41118.208333333336</v>
      </c>
      <c r="O86" s="6">
        <f t="shared" si="7"/>
        <v>41127.208333333336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8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2"/>
        <v>131.22448979591837</v>
      </c>
      <c r="G87" t="s">
        <v>20</v>
      </c>
      <c r="H87">
        <f t="shared" si="10"/>
        <v>90.56</v>
      </c>
      <c r="I87">
        <v>71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9"/>
        <v>40797.208333333336</v>
      </c>
      <c r="O87" s="6">
        <f t="shared" si="7"/>
        <v>40804.208333333336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8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2"/>
        <v>167.63513513513513</v>
      </c>
      <c r="G88" t="s">
        <v>20</v>
      </c>
      <c r="H88">
        <f t="shared" si="10"/>
        <v>61.11</v>
      </c>
      <c r="I88">
        <v>203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9"/>
        <v>42128.208333333328</v>
      </c>
      <c r="O88" s="6">
        <f t="shared" si="7"/>
        <v>42140.208333333328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8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2"/>
        <v>61.984886649874063</v>
      </c>
      <c r="G89" t="s">
        <v>14</v>
      </c>
      <c r="H89">
        <f t="shared" si="10"/>
        <v>83.02</v>
      </c>
      <c r="I89">
        <v>1482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9"/>
        <v>40610.25</v>
      </c>
      <c r="O89" s="6">
        <f t="shared" si="7"/>
        <v>40620.208333333336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8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2"/>
        <v>260.75</v>
      </c>
      <c r="G90" t="s">
        <v>20</v>
      </c>
      <c r="H90">
        <f t="shared" si="10"/>
        <v>110.76</v>
      </c>
      <c r="I90">
        <v>113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9"/>
        <v>42110.208333333328</v>
      </c>
      <c r="O90" s="6">
        <f t="shared" si="7"/>
        <v>42131.208333333328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8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2"/>
        <v>252.58823529411765</v>
      </c>
      <c r="G91" t="s">
        <v>20</v>
      </c>
      <c r="H91">
        <f t="shared" si="10"/>
        <v>89.46</v>
      </c>
      <c r="I91">
        <v>96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9"/>
        <v>40283.208333333336</v>
      </c>
      <c r="O91" s="6">
        <f t="shared" si="7"/>
        <v>40284.208333333336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8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2"/>
        <v>78.615384615384613</v>
      </c>
      <c r="G92" t="s">
        <v>14</v>
      </c>
      <c r="H92">
        <f t="shared" si="10"/>
        <v>57.85</v>
      </c>
      <c r="I92">
        <v>106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9"/>
        <v>42425.25</v>
      </c>
      <c r="O92" s="6">
        <f t="shared" si="7"/>
        <v>42424.25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8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2"/>
        <v>48.404406999351913</v>
      </c>
      <c r="G93" t="s">
        <v>14</v>
      </c>
      <c r="H93">
        <f t="shared" si="10"/>
        <v>110</v>
      </c>
      <c r="I93">
        <v>679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9"/>
        <v>42588.208333333328</v>
      </c>
      <c r="O93" s="6">
        <f t="shared" si="7"/>
        <v>42615.208333333328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8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2"/>
        <v>258.875</v>
      </c>
      <c r="G94" t="s">
        <v>20</v>
      </c>
      <c r="H94">
        <f t="shared" si="10"/>
        <v>103.97</v>
      </c>
      <c r="I94">
        <v>498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9"/>
        <v>40352.208333333336</v>
      </c>
      <c r="O94" s="6">
        <f t="shared" si="7"/>
        <v>40352.208333333336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8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2"/>
        <v>60.548713235294116</v>
      </c>
      <c r="G95" t="s">
        <v>74</v>
      </c>
      <c r="H95">
        <f t="shared" si="10"/>
        <v>108</v>
      </c>
      <c r="I95">
        <v>610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9"/>
        <v>41202.208333333336</v>
      </c>
      <c r="O95" s="6">
        <f t="shared" si="7"/>
        <v>41205.208333333336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8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2"/>
        <v>303.68965517241378</v>
      </c>
      <c r="G96" t="s">
        <v>20</v>
      </c>
      <c r="H96">
        <f t="shared" si="10"/>
        <v>48.93</v>
      </c>
      <c r="I96">
        <v>180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9"/>
        <v>43562.208333333328</v>
      </c>
      <c r="O96" s="6">
        <f t="shared" si="7"/>
        <v>43572.208333333328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8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2"/>
        <v>112.99999999999999</v>
      </c>
      <c r="G97" t="s">
        <v>20</v>
      </c>
      <c r="H97">
        <f t="shared" si="10"/>
        <v>37.67</v>
      </c>
      <c r="I97">
        <v>27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9"/>
        <v>43752.208333333328</v>
      </c>
      <c r="O97" s="6">
        <f t="shared" si="7"/>
        <v>43758.208333333328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8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2"/>
        <v>217.37876614060258</v>
      </c>
      <c r="G98" t="s">
        <v>20</v>
      </c>
      <c r="H98">
        <f t="shared" si="10"/>
        <v>65</v>
      </c>
      <c r="I98">
        <v>2331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9"/>
        <v>40612.25</v>
      </c>
      <c r="O98" s="6">
        <f t="shared" si="7"/>
        <v>40624.208333333336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8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2"/>
        <v>926.69230769230762</v>
      </c>
      <c r="G99" t="s">
        <v>20</v>
      </c>
      <c r="H99">
        <f t="shared" si="10"/>
        <v>106.61</v>
      </c>
      <c r="I99">
        <v>113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9"/>
        <v>42180.208333333328</v>
      </c>
      <c r="O99" s="6">
        <f t="shared" si="7"/>
        <v>42233.208333333328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8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2"/>
        <v>33.692229038854805</v>
      </c>
      <c r="G100" t="s">
        <v>14</v>
      </c>
      <c r="H100">
        <f t="shared" si="10"/>
        <v>27.01</v>
      </c>
      <c r="I100">
        <v>1220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9"/>
        <v>42212.208333333328</v>
      </c>
      <c r="O100" s="6">
        <f t="shared" si="7"/>
        <v>42215.208333333328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8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2"/>
        <v>196.7236842105263</v>
      </c>
      <c r="G101" t="s">
        <v>20</v>
      </c>
      <c r="H101">
        <f t="shared" si="10"/>
        <v>91.16</v>
      </c>
      <c r="I101">
        <v>164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9"/>
        <v>41968.25</v>
      </c>
      <c r="O101" s="6">
        <f t="shared" si="7"/>
        <v>41996.25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8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2"/>
        <v>1</v>
      </c>
      <c r="G102" t="s">
        <v>14</v>
      </c>
      <c r="H102">
        <f t="shared" si="10"/>
        <v>1</v>
      </c>
      <c r="I102"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9"/>
        <v>40835.208333333336</v>
      </c>
      <c r="O102" s="6">
        <f t="shared" si="7"/>
        <v>40852.208333333336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8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2"/>
        <v>1021.4444444444445</v>
      </c>
      <c r="G103" t="s">
        <v>20</v>
      </c>
      <c r="H103">
        <f t="shared" si="10"/>
        <v>56.05</v>
      </c>
      <c r="I103">
        <v>164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9"/>
        <v>42056.25</v>
      </c>
      <c r="O103" s="6">
        <f t="shared" si="7"/>
        <v>42062.25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8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2"/>
        <v>281.67567567567568</v>
      </c>
      <c r="G104" t="s">
        <v>20</v>
      </c>
      <c r="H104">
        <f t="shared" si="10"/>
        <v>31.02</v>
      </c>
      <c r="I104">
        <v>336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9"/>
        <v>43234.208333333328</v>
      </c>
      <c r="O104" s="6">
        <f t="shared" si="7"/>
        <v>43240.208333333328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8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2"/>
        <v>24.610000000000003</v>
      </c>
      <c r="G105" t="s">
        <v>14</v>
      </c>
      <c r="H105">
        <f t="shared" si="10"/>
        <v>66.510000000000005</v>
      </c>
      <c r="I105">
        <v>37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9"/>
        <v>40475.208333333336</v>
      </c>
      <c r="O105" s="6">
        <f t="shared" si="7"/>
        <v>40483.208333333336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8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2"/>
        <v>143.14010067114094</v>
      </c>
      <c r="G106" t="s">
        <v>20</v>
      </c>
      <c r="H106">
        <f t="shared" si="10"/>
        <v>89.01</v>
      </c>
      <c r="I106">
        <v>1917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9"/>
        <v>42878.208333333328</v>
      </c>
      <c r="O106" s="6">
        <f t="shared" si="7"/>
        <v>42878.208333333328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8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2"/>
        <v>144.54411764705884</v>
      </c>
      <c r="G107" t="s">
        <v>20</v>
      </c>
      <c r="H107">
        <f t="shared" si="10"/>
        <v>103.46</v>
      </c>
      <c r="I107">
        <v>95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9"/>
        <v>41366.208333333336</v>
      </c>
      <c r="O107" s="6">
        <f t="shared" si="7"/>
        <v>41383.208333333336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8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2"/>
        <v>359.12820512820514</v>
      </c>
      <c r="G108" t="s">
        <v>20</v>
      </c>
      <c r="H108">
        <f t="shared" si="10"/>
        <v>95.28</v>
      </c>
      <c r="I108">
        <v>147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9"/>
        <v>43716.208333333328</v>
      </c>
      <c r="O108" s="6">
        <f t="shared" si="7"/>
        <v>43720.208333333328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8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2"/>
        <v>186.48571428571427</v>
      </c>
      <c r="G109" t="s">
        <v>20</v>
      </c>
      <c r="H109">
        <f t="shared" si="10"/>
        <v>75.900000000000006</v>
      </c>
      <c r="I109">
        <v>86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9"/>
        <v>43213.208333333328</v>
      </c>
      <c r="O109" s="6">
        <f t="shared" si="7"/>
        <v>43229.208333333328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8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2"/>
        <v>595.26666666666665</v>
      </c>
      <c r="G110" t="s">
        <v>20</v>
      </c>
      <c r="H110">
        <f t="shared" si="10"/>
        <v>107.58</v>
      </c>
      <c r="I110">
        <v>83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9"/>
        <v>41005.208333333336</v>
      </c>
      <c r="O110" s="6">
        <f t="shared" si="7"/>
        <v>41041.208333333336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8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2"/>
        <v>59.21153846153846</v>
      </c>
      <c r="G111" t="s">
        <v>14</v>
      </c>
      <c r="H111">
        <f t="shared" si="10"/>
        <v>51.32</v>
      </c>
      <c r="I111">
        <v>60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9"/>
        <v>41651.25</v>
      </c>
      <c r="O111" s="6">
        <f t="shared" si="7"/>
        <v>41652.25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8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2"/>
        <v>14.962780898876405</v>
      </c>
      <c r="G112" t="s">
        <v>14</v>
      </c>
      <c r="H112">
        <f t="shared" si="10"/>
        <v>71.98</v>
      </c>
      <c r="I112">
        <v>296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9"/>
        <v>43354.208333333328</v>
      </c>
      <c r="O112" s="6">
        <f t="shared" si="7"/>
        <v>43372.208333333328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8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2"/>
        <v>119.95602605863192</v>
      </c>
      <c r="G113" t="s">
        <v>20</v>
      </c>
      <c r="H113">
        <f t="shared" si="10"/>
        <v>108.95</v>
      </c>
      <c r="I113">
        <v>676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9"/>
        <v>41174.208333333336</v>
      </c>
      <c r="O113" s="6">
        <f t="shared" si="7"/>
        <v>41179.208333333336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8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2"/>
        <v>268.82978723404256</v>
      </c>
      <c r="G114" t="s">
        <v>20</v>
      </c>
      <c r="H114">
        <f t="shared" si="10"/>
        <v>35</v>
      </c>
      <c r="I114">
        <v>361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9"/>
        <v>41875.208333333336</v>
      </c>
      <c r="O114" s="6">
        <f t="shared" si="7"/>
        <v>41889.208333333336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8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2"/>
        <v>376.87878787878788</v>
      </c>
      <c r="G115" t="s">
        <v>20</v>
      </c>
      <c r="H115">
        <f t="shared" si="10"/>
        <v>94.94</v>
      </c>
      <c r="I115">
        <v>131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9"/>
        <v>42990.208333333328</v>
      </c>
      <c r="O115" s="6">
        <f t="shared" si="7"/>
        <v>42996.208333333328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8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2"/>
        <v>727.15789473684208</v>
      </c>
      <c r="G116" t="s">
        <v>20</v>
      </c>
      <c r="H116">
        <f t="shared" si="10"/>
        <v>109.65</v>
      </c>
      <c r="I116">
        <v>126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9"/>
        <v>43564.208333333328</v>
      </c>
      <c r="O116" s="6">
        <f t="shared" si="7"/>
        <v>43564.208333333328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8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2"/>
        <v>87.211757648470297</v>
      </c>
      <c r="G117" t="s">
        <v>14</v>
      </c>
      <c r="H117">
        <f t="shared" si="10"/>
        <v>44</v>
      </c>
      <c r="I117">
        <v>3304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9"/>
        <v>43056.25</v>
      </c>
      <c r="O117" s="6">
        <f t="shared" si="7"/>
        <v>43090.25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8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2"/>
        <v>88</v>
      </c>
      <c r="G118" t="s">
        <v>14</v>
      </c>
      <c r="H118">
        <f t="shared" si="10"/>
        <v>86.79</v>
      </c>
      <c r="I118">
        <v>73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9"/>
        <v>42265.208333333328</v>
      </c>
      <c r="O118" s="6">
        <f t="shared" si="7"/>
        <v>42265.208333333328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8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2"/>
        <v>173.9387755102041</v>
      </c>
      <c r="G119" t="s">
        <v>20</v>
      </c>
      <c r="H119">
        <f t="shared" si="10"/>
        <v>30.99</v>
      </c>
      <c r="I119">
        <v>275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9"/>
        <v>40808.208333333336</v>
      </c>
      <c r="O119" s="6">
        <f t="shared" si="7"/>
        <v>40813.208333333336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8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2"/>
        <v>117.61111111111111</v>
      </c>
      <c r="G120" t="s">
        <v>20</v>
      </c>
      <c r="H120">
        <f t="shared" si="10"/>
        <v>94.79</v>
      </c>
      <c r="I120">
        <v>67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9"/>
        <v>41665.25</v>
      </c>
      <c r="O120" s="6">
        <f t="shared" si="7"/>
        <v>41670.25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8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2"/>
        <v>214.96</v>
      </c>
      <c r="G121" t="s">
        <v>20</v>
      </c>
      <c r="H121">
        <f t="shared" si="10"/>
        <v>69.790000000000006</v>
      </c>
      <c r="I121">
        <v>154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9"/>
        <v>41806.208333333336</v>
      </c>
      <c r="O121" s="6">
        <f t="shared" si="7"/>
        <v>41822.208333333336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8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2"/>
        <v>149.49667110519306</v>
      </c>
      <c r="G122" t="s">
        <v>20</v>
      </c>
      <c r="H122">
        <f t="shared" si="10"/>
        <v>63</v>
      </c>
      <c r="I122">
        <v>1782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9"/>
        <v>42111.208333333328</v>
      </c>
      <c r="O122" s="6">
        <f t="shared" si="7"/>
        <v>42114.208333333328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8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2"/>
        <v>219.33995584988963</v>
      </c>
      <c r="G123" t="s">
        <v>20</v>
      </c>
      <c r="H123">
        <f t="shared" si="10"/>
        <v>110.03</v>
      </c>
      <c r="I123">
        <v>903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9"/>
        <v>41917.208333333336</v>
      </c>
      <c r="O123" s="6">
        <f t="shared" si="7"/>
        <v>41929.208333333336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8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2"/>
        <v>64.367690058479525</v>
      </c>
      <c r="G124" t="s">
        <v>14</v>
      </c>
      <c r="H124">
        <f t="shared" si="10"/>
        <v>26</v>
      </c>
      <c r="I124">
        <v>3387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9"/>
        <v>41970.25</v>
      </c>
      <c r="O124" s="6">
        <f t="shared" si="7"/>
        <v>41996.25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8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2"/>
        <v>18.622397298818232</v>
      </c>
      <c r="G125" t="s">
        <v>14</v>
      </c>
      <c r="H125">
        <f t="shared" si="10"/>
        <v>49.99</v>
      </c>
      <c r="I125">
        <v>662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9"/>
        <v>42332.25</v>
      </c>
      <c r="O125" s="6">
        <f t="shared" si="7"/>
        <v>42334.25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8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2"/>
        <v>367.76923076923077</v>
      </c>
      <c r="G126" t="s">
        <v>20</v>
      </c>
      <c r="H126">
        <f t="shared" si="10"/>
        <v>101.72</v>
      </c>
      <c r="I126">
        <v>94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9"/>
        <v>43598.208333333328</v>
      </c>
      <c r="O126" s="6">
        <f t="shared" si="7"/>
        <v>43650.208333333328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8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2"/>
        <v>159.90566037735849</v>
      </c>
      <c r="G127" t="s">
        <v>20</v>
      </c>
      <c r="H127">
        <f t="shared" si="10"/>
        <v>47.08</v>
      </c>
      <c r="I127">
        <v>180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9"/>
        <v>43362.208333333328</v>
      </c>
      <c r="O127" s="6">
        <f t="shared" si="7"/>
        <v>43365.208333333328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8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2"/>
        <v>38.633185349611544</v>
      </c>
      <c r="G128" t="s">
        <v>14</v>
      </c>
      <c r="H128">
        <f t="shared" si="10"/>
        <v>89.94</v>
      </c>
      <c r="I128">
        <v>774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9"/>
        <v>42596.208333333328</v>
      </c>
      <c r="O128" s="6">
        <f t="shared" si="7"/>
        <v>42623.208333333328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8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2"/>
        <v>51.42151162790698</v>
      </c>
      <c r="G129" t="s">
        <v>14</v>
      </c>
      <c r="H129">
        <f t="shared" si="10"/>
        <v>78.97</v>
      </c>
      <c r="I129">
        <v>672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9"/>
        <v>40310.208333333336</v>
      </c>
      <c r="O129" s="6">
        <f t="shared" si="7"/>
        <v>40312.208333333336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8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2"/>
        <v>60.334277620396605</v>
      </c>
      <c r="G130" t="s">
        <v>74</v>
      </c>
      <c r="H130">
        <f t="shared" si="10"/>
        <v>80.069999999999993</v>
      </c>
      <c r="I130">
        <v>532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9"/>
        <v>40417.208333333336</v>
      </c>
      <c r="O130" s="6">
        <f t="shared" si="7"/>
        <v>40429.208333333336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8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2"/>
        <v>3.202693602693603</v>
      </c>
      <c r="G131" t="s">
        <v>74</v>
      </c>
      <c r="H131">
        <f t="shared" si="10"/>
        <v>86.47</v>
      </c>
      <c r="I131">
        <v>55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si="9"/>
        <v>42038.25</v>
      </c>
      <c r="O131" s="6">
        <f t="shared" ref="O131:O194" si="13">(((M131/60)/60)/24) + DATE(1970,1,)</f>
        <v>42062.25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4">RIGHT(R131,LEN(R131)-SEARCH("/",R131))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f t="shared" si="10"/>
        <v>28</v>
      </c>
      <c r="I132">
        <v>533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ref="N132:N195" si="15">(((L132/60)/60)/24) +DATE(1970,1,1)</f>
        <v>40842.208333333336</v>
      </c>
      <c r="O132" s="6">
        <f t="shared" si="13"/>
        <v>40857.25</v>
      </c>
      <c r="P132" t="b">
        <v>0</v>
      </c>
      <c r="Q132" t="b">
        <v>0</v>
      </c>
      <c r="R132" t="s">
        <v>53</v>
      </c>
      <c r="S132" t="str">
        <f t="shared" si="11"/>
        <v>film &amp; video</v>
      </c>
      <c r="T132" t="str">
        <f t="shared" si="14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f t="shared" ref="H133:H196" si="16">IF(F133=0,0, ROUND(E133/I133,2))</f>
        <v>68</v>
      </c>
      <c r="I133">
        <v>2443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5"/>
        <v>41607.25</v>
      </c>
      <c r="O133" s="6">
        <f t="shared" si="13"/>
        <v>41619.25</v>
      </c>
      <c r="P133" t="b">
        <v>0</v>
      </c>
      <c r="Q133" t="b">
        <v>0</v>
      </c>
      <c r="R133" t="s">
        <v>28</v>
      </c>
      <c r="S133" t="str">
        <f t="shared" ref="S133:S196" si="17">LEFT(R133,SEARCH("/",R133)-1)</f>
        <v>technology</v>
      </c>
      <c r="T133" t="str">
        <f t="shared" si="14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f t="shared" si="16"/>
        <v>43.08</v>
      </c>
      <c r="I134">
        <v>89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5"/>
        <v>43112.25</v>
      </c>
      <c r="O134" s="6">
        <f t="shared" si="13"/>
        <v>43127.25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4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f t="shared" si="16"/>
        <v>87.96</v>
      </c>
      <c r="I135">
        <v>159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5"/>
        <v>40767.208333333336</v>
      </c>
      <c r="O135" s="6">
        <f t="shared" si="13"/>
        <v>40788.208333333336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4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f t="shared" si="16"/>
        <v>94.99</v>
      </c>
      <c r="I136">
        <v>940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5"/>
        <v>40713.208333333336</v>
      </c>
      <c r="O136" s="6">
        <f t="shared" si="13"/>
        <v>40761.208333333336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4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ref="F137:F200" si="18">(E137/D137*100)</f>
        <v>71.27272727272728</v>
      </c>
      <c r="G137" t="s">
        <v>14</v>
      </c>
      <c r="H137">
        <f t="shared" si="16"/>
        <v>46.91</v>
      </c>
      <c r="I137">
        <v>117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5"/>
        <v>41340.25</v>
      </c>
      <c r="O137" s="6">
        <f t="shared" si="13"/>
        <v>41344.208333333336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4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8"/>
        <v>3.2862318840579712</v>
      </c>
      <c r="G138" t="s">
        <v>74</v>
      </c>
      <c r="H138">
        <f t="shared" si="16"/>
        <v>46.91</v>
      </c>
      <c r="I138">
        <v>58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5"/>
        <v>41797.208333333336</v>
      </c>
      <c r="O138" s="6">
        <f t="shared" si="13"/>
        <v>41808.208333333336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4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8"/>
        <v>261.77777777777777</v>
      </c>
      <c r="G139" t="s">
        <v>20</v>
      </c>
      <c r="H139">
        <f t="shared" si="16"/>
        <v>94.24</v>
      </c>
      <c r="I139">
        <v>50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5"/>
        <v>40457.208333333336</v>
      </c>
      <c r="O139" s="6">
        <f t="shared" si="13"/>
        <v>40462.208333333336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4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8"/>
        <v>96</v>
      </c>
      <c r="G140" t="s">
        <v>14</v>
      </c>
      <c r="H140">
        <f t="shared" si="16"/>
        <v>80.14</v>
      </c>
      <c r="I140">
        <v>115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5"/>
        <v>41180.208333333336</v>
      </c>
      <c r="O140" s="6">
        <f t="shared" si="13"/>
        <v>41185.208333333336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4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8"/>
        <v>20.896851248642779</v>
      </c>
      <c r="G141" t="s">
        <v>14</v>
      </c>
      <c r="H141">
        <f t="shared" si="16"/>
        <v>59.04</v>
      </c>
      <c r="I141">
        <v>326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5"/>
        <v>42115.208333333328</v>
      </c>
      <c r="O141" s="6">
        <f t="shared" si="13"/>
        <v>42130.208333333328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4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8"/>
        <v>223.16363636363636</v>
      </c>
      <c r="G142" t="s">
        <v>20</v>
      </c>
      <c r="H142">
        <f t="shared" si="16"/>
        <v>65.989999999999995</v>
      </c>
      <c r="I142">
        <v>186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5"/>
        <v>43156.25</v>
      </c>
      <c r="O142" s="6">
        <f t="shared" si="13"/>
        <v>43160.25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4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8"/>
        <v>101.59097978227061</v>
      </c>
      <c r="G143" t="s">
        <v>20</v>
      </c>
      <c r="H143">
        <f t="shared" si="16"/>
        <v>60.99</v>
      </c>
      <c r="I143">
        <v>1071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5"/>
        <v>42167.208333333328</v>
      </c>
      <c r="O143" s="6">
        <f t="shared" si="13"/>
        <v>42172.208333333328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4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8"/>
        <v>230.03999999999996</v>
      </c>
      <c r="G144" t="s">
        <v>20</v>
      </c>
      <c r="H144">
        <f t="shared" si="16"/>
        <v>98.31</v>
      </c>
      <c r="I144">
        <v>117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5"/>
        <v>41005.208333333336</v>
      </c>
      <c r="O144" s="6">
        <f t="shared" si="13"/>
        <v>41045.208333333336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4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8"/>
        <v>135.59259259259261</v>
      </c>
      <c r="G145" t="s">
        <v>20</v>
      </c>
      <c r="H145">
        <f t="shared" si="16"/>
        <v>104.6</v>
      </c>
      <c r="I145">
        <v>70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5"/>
        <v>40357.208333333336</v>
      </c>
      <c r="O145" s="6">
        <f t="shared" si="13"/>
        <v>40376.208333333336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4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8"/>
        <v>129.1</v>
      </c>
      <c r="G146" t="s">
        <v>20</v>
      </c>
      <c r="H146">
        <f t="shared" si="16"/>
        <v>86.07</v>
      </c>
      <c r="I146">
        <v>135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5"/>
        <v>43633.208333333328</v>
      </c>
      <c r="O146" s="6">
        <f t="shared" si="13"/>
        <v>43640.208333333328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4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8"/>
        <v>236.512</v>
      </c>
      <c r="G147" t="s">
        <v>20</v>
      </c>
      <c r="H147">
        <f t="shared" si="16"/>
        <v>76.989999999999995</v>
      </c>
      <c r="I147">
        <v>768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5"/>
        <v>41889.208333333336</v>
      </c>
      <c r="O147" s="6">
        <f t="shared" si="13"/>
        <v>41893.208333333336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4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8"/>
        <v>17.25</v>
      </c>
      <c r="G148" t="s">
        <v>74</v>
      </c>
      <c r="H148">
        <f t="shared" si="16"/>
        <v>29.76</v>
      </c>
      <c r="I148">
        <v>51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5"/>
        <v>40855.25</v>
      </c>
      <c r="O148" s="6">
        <f t="shared" si="13"/>
        <v>40874.25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4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8"/>
        <v>112.49397590361446</v>
      </c>
      <c r="G149" t="s">
        <v>20</v>
      </c>
      <c r="H149">
        <f t="shared" si="16"/>
        <v>46.92</v>
      </c>
      <c r="I149">
        <v>199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5"/>
        <v>42534.208333333328</v>
      </c>
      <c r="O149" s="6">
        <f t="shared" si="13"/>
        <v>42539.208333333328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4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8"/>
        <v>121.02150537634408</v>
      </c>
      <c r="G150" t="s">
        <v>20</v>
      </c>
      <c r="H150">
        <f t="shared" si="16"/>
        <v>105.19</v>
      </c>
      <c r="I150">
        <v>107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5"/>
        <v>42941.208333333328</v>
      </c>
      <c r="O150" s="6">
        <f t="shared" si="13"/>
        <v>42949.208333333328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4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8"/>
        <v>219.87096774193549</v>
      </c>
      <c r="G151" t="s">
        <v>20</v>
      </c>
      <c r="H151">
        <f t="shared" si="16"/>
        <v>69.91</v>
      </c>
      <c r="I151">
        <v>195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5"/>
        <v>41275.25</v>
      </c>
      <c r="O151" s="6">
        <f t="shared" si="13"/>
        <v>41326.25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4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8"/>
        <v>1</v>
      </c>
      <c r="G152" t="s">
        <v>14</v>
      </c>
      <c r="H152">
        <f t="shared" si="16"/>
        <v>1</v>
      </c>
      <c r="I152"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5"/>
        <v>43450.25</v>
      </c>
      <c r="O152" s="6">
        <f t="shared" si="13"/>
        <v>43450.25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4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8"/>
        <v>64.166909620991248</v>
      </c>
      <c r="G153" t="s">
        <v>14</v>
      </c>
      <c r="H153">
        <f t="shared" si="16"/>
        <v>60.01</v>
      </c>
      <c r="I153">
        <v>1467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5"/>
        <v>41799.208333333336</v>
      </c>
      <c r="O153" s="6">
        <f t="shared" si="13"/>
        <v>41849.208333333336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4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8"/>
        <v>423.06746987951806</v>
      </c>
      <c r="G154" t="s">
        <v>20</v>
      </c>
      <c r="H154">
        <f t="shared" si="16"/>
        <v>52.01</v>
      </c>
      <c r="I154">
        <v>3376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5"/>
        <v>42783.25</v>
      </c>
      <c r="O154" s="6">
        <f t="shared" si="13"/>
        <v>42789.25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4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8"/>
        <v>92.984160506863773</v>
      </c>
      <c r="G155" t="s">
        <v>14</v>
      </c>
      <c r="H155">
        <f t="shared" si="16"/>
        <v>31</v>
      </c>
      <c r="I155">
        <v>5681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5"/>
        <v>41201.208333333336</v>
      </c>
      <c r="O155" s="6">
        <f t="shared" si="13"/>
        <v>41206.208333333336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4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8"/>
        <v>58.756567425569173</v>
      </c>
      <c r="G156" t="s">
        <v>14</v>
      </c>
      <c r="H156">
        <f t="shared" si="16"/>
        <v>95.04</v>
      </c>
      <c r="I156">
        <v>1059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5"/>
        <v>42502.208333333328</v>
      </c>
      <c r="O156" s="6">
        <f t="shared" si="13"/>
        <v>42524.208333333328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4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8"/>
        <v>65.022222222222226</v>
      </c>
      <c r="G157" t="s">
        <v>14</v>
      </c>
      <c r="H157">
        <f t="shared" si="16"/>
        <v>75.97</v>
      </c>
      <c r="I157">
        <v>1194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5"/>
        <v>40262.208333333336</v>
      </c>
      <c r="O157" s="6">
        <f t="shared" si="13"/>
        <v>40276.208333333336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4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8"/>
        <v>73.939560439560438</v>
      </c>
      <c r="G158" t="s">
        <v>74</v>
      </c>
      <c r="H158">
        <f t="shared" si="16"/>
        <v>71.010000000000005</v>
      </c>
      <c r="I158">
        <v>379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5"/>
        <v>43743.208333333328</v>
      </c>
      <c r="O158" s="6">
        <f t="shared" si="13"/>
        <v>43766.208333333328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4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8"/>
        <v>52.666666666666664</v>
      </c>
      <c r="G159" t="s">
        <v>14</v>
      </c>
      <c r="H159">
        <f t="shared" si="16"/>
        <v>73.73</v>
      </c>
      <c r="I159">
        <v>30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5"/>
        <v>41638.25</v>
      </c>
      <c r="O159" s="6">
        <f t="shared" si="13"/>
        <v>41649.25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4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8"/>
        <v>220.95238095238096</v>
      </c>
      <c r="G160" t="s">
        <v>20</v>
      </c>
      <c r="H160">
        <f t="shared" si="16"/>
        <v>113.17</v>
      </c>
      <c r="I160">
        <v>41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5"/>
        <v>42346.25</v>
      </c>
      <c r="O160" s="6">
        <f t="shared" si="13"/>
        <v>42346.25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4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8"/>
        <v>100.01150627615063</v>
      </c>
      <c r="G161" t="s">
        <v>20</v>
      </c>
      <c r="H161">
        <f t="shared" si="16"/>
        <v>105.01</v>
      </c>
      <c r="I161">
        <v>1821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5"/>
        <v>43551.208333333328</v>
      </c>
      <c r="O161" s="6">
        <f t="shared" si="13"/>
        <v>43568.208333333328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4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8"/>
        <v>162.3125</v>
      </c>
      <c r="G162" t="s">
        <v>20</v>
      </c>
      <c r="H162">
        <f t="shared" si="16"/>
        <v>79.180000000000007</v>
      </c>
      <c r="I162">
        <v>164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5"/>
        <v>43582.208333333328</v>
      </c>
      <c r="O162" s="6">
        <f t="shared" si="13"/>
        <v>43597.208333333328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4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8"/>
        <v>78.181818181818187</v>
      </c>
      <c r="G163" t="s">
        <v>14</v>
      </c>
      <c r="H163">
        <f t="shared" si="16"/>
        <v>57.33</v>
      </c>
      <c r="I163">
        <v>75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5"/>
        <v>42270.208333333328</v>
      </c>
      <c r="O163" s="6">
        <f t="shared" si="13"/>
        <v>42275.208333333328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4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8"/>
        <v>149.73770491803279</v>
      </c>
      <c r="G164" t="s">
        <v>20</v>
      </c>
      <c r="H164">
        <f t="shared" si="16"/>
        <v>58.18</v>
      </c>
      <c r="I164">
        <v>157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5"/>
        <v>43442.25</v>
      </c>
      <c r="O164" s="6">
        <f t="shared" si="13"/>
        <v>43471.25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4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8"/>
        <v>253.25714285714284</v>
      </c>
      <c r="G165" t="s">
        <v>20</v>
      </c>
      <c r="H165">
        <f t="shared" si="16"/>
        <v>36.03</v>
      </c>
      <c r="I165">
        <v>246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5"/>
        <v>43028.208333333328</v>
      </c>
      <c r="O165" s="6">
        <f t="shared" si="13"/>
        <v>43076.25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4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8"/>
        <v>100.16943521594683</v>
      </c>
      <c r="G166" t="s">
        <v>20</v>
      </c>
      <c r="H166">
        <f t="shared" si="16"/>
        <v>107.99</v>
      </c>
      <c r="I166">
        <v>1396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5"/>
        <v>43016.208333333328</v>
      </c>
      <c r="O166" s="6">
        <f t="shared" si="13"/>
        <v>43016.208333333328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4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8"/>
        <v>121.99004424778761</v>
      </c>
      <c r="G167" t="s">
        <v>20</v>
      </c>
      <c r="H167">
        <f t="shared" si="16"/>
        <v>44.01</v>
      </c>
      <c r="I167">
        <v>2506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5"/>
        <v>42948.208333333328</v>
      </c>
      <c r="O167" s="6">
        <f t="shared" si="13"/>
        <v>42979.208333333328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4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8"/>
        <v>137.13265306122449</v>
      </c>
      <c r="G168" t="s">
        <v>20</v>
      </c>
      <c r="H168">
        <f t="shared" si="16"/>
        <v>55.08</v>
      </c>
      <c r="I168">
        <v>244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5"/>
        <v>40534.25</v>
      </c>
      <c r="O168" s="6">
        <f t="shared" si="13"/>
        <v>40537.25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4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8"/>
        <v>415.53846153846149</v>
      </c>
      <c r="G169" t="s">
        <v>20</v>
      </c>
      <c r="H169">
        <f t="shared" si="16"/>
        <v>74</v>
      </c>
      <c r="I169">
        <v>146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5"/>
        <v>41435.208333333336</v>
      </c>
      <c r="O169" s="6">
        <f t="shared" si="13"/>
        <v>41444.208333333336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4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8"/>
        <v>31.30913348946136</v>
      </c>
      <c r="G170" t="s">
        <v>14</v>
      </c>
      <c r="H170">
        <f t="shared" si="16"/>
        <v>42</v>
      </c>
      <c r="I170">
        <v>955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5"/>
        <v>43518.25</v>
      </c>
      <c r="O170" s="6">
        <f t="shared" si="13"/>
        <v>43540.208333333328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4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8"/>
        <v>424.08154506437768</v>
      </c>
      <c r="G171" t="s">
        <v>20</v>
      </c>
      <c r="H171">
        <f t="shared" si="16"/>
        <v>77.989999999999995</v>
      </c>
      <c r="I171">
        <v>1267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5"/>
        <v>41077.208333333336</v>
      </c>
      <c r="O171" s="6">
        <f t="shared" si="13"/>
        <v>41104.208333333336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4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8"/>
        <v>2.93886230728336</v>
      </c>
      <c r="G172" t="s">
        <v>14</v>
      </c>
      <c r="H172">
        <f t="shared" si="16"/>
        <v>82.51</v>
      </c>
      <c r="I172">
        <v>67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5"/>
        <v>42950.208333333328</v>
      </c>
      <c r="O172" s="6">
        <f t="shared" si="13"/>
        <v>42956.208333333328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4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8"/>
        <v>10.63265306122449</v>
      </c>
      <c r="G173" t="s">
        <v>14</v>
      </c>
      <c r="H173">
        <f t="shared" si="16"/>
        <v>104.2</v>
      </c>
      <c r="I173">
        <v>5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5"/>
        <v>41718.208333333336</v>
      </c>
      <c r="O173" s="6">
        <f t="shared" si="13"/>
        <v>41739.208333333336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4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8"/>
        <v>82.875</v>
      </c>
      <c r="G174" t="s">
        <v>14</v>
      </c>
      <c r="H174">
        <f t="shared" si="16"/>
        <v>25.5</v>
      </c>
      <c r="I174">
        <v>26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5"/>
        <v>41839.208333333336</v>
      </c>
      <c r="O174" s="6">
        <f t="shared" si="13"/>
        <v>41853.208333333336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4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8"/>
        <v>163.01447776628748</v>
      </c>
      <c r="G175" t="s">
        <v>20</v>
      </c>
      <c r="H175">
        <f t="shared" si="16"/>
        <v>100.98</v>
      </c>
      <c r="I175">
        <v>1561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5"/>
        <v>41412.208333333336</v>
      </c>
      <c r="O175" s="6">
        <f t="shared" si="13"/>
        <v>41417.208333333336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4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8"/>
        <v>894.66666666666674</v>
      </c>
      <c r="G176" t="s">
        <v>20</v>
      </c>
      <c r="H176">
        <f t="shared" si="16"/>
        <v>111.83</v>
      </c>
      <c r="I176">
        <v>48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5"/>
        <v>42282.208333333328</v>
      </c>
      <c r="O176" s="6">
        <f t="shared" si="13"/>
        <v>42282.208333333328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4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8"/>
        <v>26.191501103752756</v>
      </c>
      <c r="G177" t="s">
        <v>14</v>
      </c>
      <c r="H177">
        <f t="shared" si="16"/>
        <v>42</v>
      </c>
      <c r="I177">
        <v>1130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5"/>
        <v>42613.208333333328</v>
      </c>
      <c r="O177" s="6">
        <f t="shared" si="13"/>
        <v>42631.208333333328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4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8"/>
        <v>74.834782608695647</v>
      </c>
      <c r="G178" t="s">
        <v>14</v>
      </c>
      <c r="H178">
        <f t="shared" si="16"/>
        <v>110.05</v>
      </c>
      <c r="I178">
        <v>782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5"/>
        <v>42616.208333333328</v>
      </c>
      <c r="O178" s="6">
        <f t="shared" si="13"/>
        <v>42624.208333333328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4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8"/>
        <v>416.47680412371136</v>
      </c>
      <c r="G179" t="s">
        <v>20</v>
      </c>
      <c r="H179">
        <f t="shared" si="16"/>
        <v>59</v>
      </c>
      <c r="I179">
        <v>2739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5"/>
        <v>40497.25</v>
      </c>
      <c r="O179" s="6">
        <f t="shared" si="13"/>
        <v>40521.25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4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8"/>
        <v>96.208333333333329</v>
      </c>
      <c r="G180" t="s">
        <v>14</v>
      </c>
      <c r="H180">
        <f t="shared" si="16"/>
        <v>32.99</v>
      </c>
      <c r="I180">
        <v>210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5"/>
        <v>42999.208333333328</v>
      </c>
      <c r="O180" s="6">
        <f t="shared" si="13"/>
        <v>43007.208333333328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4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8"/>
        <v>357.71910112359546</v>
      </c>
      <c r="G181" t="s">
        <v>20</v>
      </c>
      <c r="H181">
        <f t="shared" si="16"/>
        <v>45.01</v>
      </c>
      <c r="I181">
        <v>3537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5"/>
        <v>41350.208333333336</v>
      </c>
      <c r="O181" s="6">
        <f t="shared" si="13"/>
        <v>41350.208333333336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4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8"/>
        <v>308.45714285714286</v>
      </c>
      <c r="G182" t="s">
        <v>20</v>
      </c>
      <c r="H182">
        <f t="shared" si="16"/>
        <v>81.98</v>
      </c>
      <c r="I182">
        <v>2107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5"/>
        <v>40259.208333333336</v>
      </c>
      <c r="O182" s="6">
        <f t="shared" si="13"/>
        <v>40263.208333333336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4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8"/>
        <v>61.802325581395344</v>
      </c>
      <c r="G183" t="s">
        <v>14</v>
      </c>
      <c r="H183">
        <f t="shared" si="16"/>
        <v>39.08</v>
      </c>
      <c r="I183">
        <v>136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5"/>
        <v>43012.208333333328</v>
      </c>
      <c r="O183" s="6">
        <f t="shared" si="13"/>
        <v>43029.208333333328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4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8"/>
        <v>722.32472324723244</v>
      </c>
      <c r="G184" t="s">
        <v>20</v>
      </c>
      <c r="H184">
        <f t="shared" si="16"/>
        <v>59</v>
      </c>
      <c r="I184">
        <v>3318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5"/>
        <v>43631.208333333328</v>
      </c>
      <c r="O184" s="6">
        <f t="shared" si="13"/>
        <v>43646.208333333328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4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8"/>
        <v>69.117647058823522</v>
      </c>
      <c r="G185" t="s">
        <v>14</v>
      </c>
      <c r="H185">
        <f t="shared" si="16"/>
        <v>40.99</v>
      </c>
      <c r="I185">
        <v>86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5"/>
        <v>40430.208333333336</v>
      </c>
      <c r="O185" s="6">
        <f t="shared" si="13"/>
        <v>40442.208333333336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4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8"/>
        <v>293.05555555555554</v>
      </c>
      <c r="G186" t="s">
        <v>20</v>
      </c>
      <c r="H186">
        <f t="shared" si="16"/>
        <v>31.03</v>
      </c>
      <c r="I186">
        <v>340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5"/>
        <v>43588.208333333328</v>
      </c>
      <c r="O186" s="6">
        <f t="shared" si="13"/>
        <v>43588.208333333328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4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8"/>
        <v>71.8</v>
      </c>
      <c r="G187" t="s">
        <v>14</v>
      </c>
      <c r="H187">
        <f t="shared" si="16"/>
        <v>37.79</v>
      </c>
      <c r="I187">
        <v>19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5"/>
        <v>43233.208333333328</v>
      </c>
      <c r="O187" s="6">
        <f t="shared" si="13"/>
        <v>43243.208333333328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4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8"/>
        <v>31.934684684684683</v>
      </c>
      <c r="G188" t="s">
        <v>14</v>
      </c>
      <c r="H188">
        <f t="shared" si="16"/>
        <v>32.01</v>
      </c>
      <c r="I188">
        <v>886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5"/>
        <v>41782.208333333336</v>
      </c>
      <c r="O188" s="6">
        <f t="shared" si="13"/>
        <v>41796.208333333336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4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8"/>
        <v>229.87375415282392</v>
      </c>
      <c r="G189" t="s">
        <v>20</v>
      </c>
      <c r="H189">
        <f t="shared" si="16"/>
        <v>95.97</v>
      </c>
      <c r="I189">
        <v>1442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5"/>
        <v>41328.25</v>
      </c>
      <c r="O189" s="6">
        <f t="shared" si="13"/>
        <v>41355.208333333336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4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8"/>
        <v>32.012195121951223</v>
      </c>
      <c r="G190" t="s">
        <v>14</v>
      </c>
      <c r="H190">
        <f t="shared" si="16"/>
        <v>75</v>
      </c>
      <c r="I190">
        <v>35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5"/>
        <v>41975.25</v>
      </c>
      <c r="O190" s="6">
        <f t="shared" si="13"/>
        <v>41975.25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4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8"/>
        <v>23.525352848928385</v>
      </c>
      <c r="G191" t="s">
        <v>74</v>
      </c>
      <c r="H191">
        <f t="shared" si="16"/>
        <v>102.05</v>
      </c>
      <c r="I191">
        <v>441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5"/>
        <v>42433.25</v>
      </c>
      <c r="O191" s="6">
        <f t="shared" si="13"/>
        <v>42432.25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4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8"/>
        <v>68.594594594594597</v>
      </c>
      <c r="G192" t="s">
        <v>14</v>
      </c>
      <c r="H192">
        <f t="shared" si="16"/>
        <v>105.75</v>
      </c>
      <c r="I192">
        <v>24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5"/>
        <v>41429.208333333336</v>
      </c>
      <c r="O192" s="6">
        <f t="shared" si="13"/>
        <v>41429.208333333336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4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8"/>
        <v>37.952380952380956</v>
      </c>
      <c r="G193" t="s">
        <v>14</v>
      </c>
      <c r="H193">
        <f t="shared" si="16"/>
        <v>37.07</v>
      </c>
      <c r="I193">
        <v>86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5"/>
        <v>43536.208333333328</v>
      </c>
      <c r="O193" s="6">
        <f t="shared" si="13"/>
        <v>43538.208333333328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4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8"/>
        <v>19.992957746478872</v>
      </c>
      <c r="G194" t="s">
        <v>14</v>
      </c>
      <c r="H194">
        <f t="shared" si="16"/>
        <v>35.049999999999997</v>
      </c>
      <c r="I194">
        <v>243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5"/>
        <v>41817.208333333336</v>
      </c>
      <c r="O194" s="6">
        <f t="shared" si="13"/>
        <v>41820.208333333336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4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8"/>
        <v>45.636363636363633</v>
      </c>
      <c r="G195" t="s">
        <v>14</v>
      </c>
      <c r="H195">
        <f t="shared" si="16"/>
        <v>46.34</v>
      </c>
      <c r="I195">
        <v>65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si="15"/>
        <v>43198.208333333328</v>
      </c>
      <c r="O195" s="6">
        <f t="shared" ref="O195:O258" si="19">(((M195/60)/60)/24) + DATE(1970,1,)</f>
        <v>43201.208333333328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0">RIGHT(R195,LEN(R195)-SEARCH("/",R195))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f t="shared" si="16"/>
        <v>69.17</v>
      </c>
      <c r="I196">
        <v>126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ref="N196:N259" si="21">(((L196/60)/60)/24) +DATE(1970,1,1)</f>
        <v>42261.208333333328</v>
      </c>
      <c r="O196" s="6">
        <f t="shared" si="19"/>
        <v>42276.208333333328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20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f t="shared" ref="H197:H260" si="22">IF(F197=0,0, ROUND(E197/I197,2))</f>
        <v>109.08</v>
      </c>
      <c r="I197">
        <v>524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1"/>
        <v>43310.208333333328</v>
      </c>
      <c r="O197" s="6">
        <f t="shared" si="19"/>
        <v>43316.208333333328</v>
      </c>
      <c r="P197" t="b">
        <v>0</v>
      </c>
      <c r="Q197" t="b">
        <v>0</v>
      </c>
      <c r="R197" t="s">
        <v>50</v>
      </c>
      <c r="S197" t="str">
        <f t="shared" ref="S197:S260" si="23">LEFT(R197,SEARCH("/",R197)-1)</f>
        <v>music</v>
      </c>
      <c r="T197" t="str">
        <f t="shared" si="20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f t="shared" si="22"/>
        <v>51.78</v>
      </c>
      <c r="I198">
        <v>100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1"/>
        <v>42616.208333333328</v>
      </c>
      <c r="O198" s="6">
        <f t="shared" si="19"/>
        <v>42634.208333333328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0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f t="shared" si="22"/>
        <v>82.01</v>
      </c>
      <c r="I199">
        <v>1989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1"/>
        <v>42909.208333333328</v>
      </c>
      <c r="O199" s="6">
        <f t="shared" si="19"/>
        <v>42922.208333333328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0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f t="shared" si="22"/>
        <v>35.96</v>
      </c>
      <c r="I200">
        <v>168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1"/>
        <v>40396.208333333336</v>
      </c>
      <c r="O200" s="6">
        <f t="shared" si="19"/>
        <v>40424.208333333336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0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ref="F201:F264" si="24">(E201/D201*100)</f>
        <v>53.777777777777779</v>
      </c>
      <c r="G201" t="s">
        <v>14</v>
      </c>
      <c r="H201">
        <f t="shared" si="22"/>
        <v>74.459999999999994</v>
      </c>
      <c r="I201">
        <v>13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1"/>
        <v>42192.208333333328</v>
      </c>
      <c r="O201" s="6">
        <f t="shared" si="19"/>
        <v>42195.208333333328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0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4"/>
        <v>2</v>
      </c>
      <c r="G202" t="s">
        <v>14</v>
      </c>
      <c r="H202">
        <f t="shared" si="22"/>
        <v>2</v>
      </c>
      <c r="I202">
        <v>1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1"/>
        <v>40262.208333333336</v>
      </c>
      <c r="O202" s="6">
        <f t="shared" si="19"/>
        <v>40272.208333333336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0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4"/>
        <v>681.19047619047615</v>
      </c>
      <c r="G203" t="s">
        <v>20</v>
      </c>
      <c r="H203">
        <f t="shared" si="22"/>
        <v>91.11</v>
      </c>
      <c r="I203">
        <v>157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1"/>
        <v>41845.208333333336</v>
      </c>
      <c r="O203" s="6">
        <f t="shared" si="19"/>
        <v>41862.208333333336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0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4"/>
        <v>78.831325301204828</v>
      </c>
      <c r="G204" t="s">
        <v>74</v>
      </c>
      <c r="H204">
        <f t="shared" si="22"/>
        <v>79.790000000000006</v>
      </c>
      <c r="I204">
        <v>82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1"/>
        <v>40818.208333333336</v>
      </c>
      <c r="O204" s="6">
        <f t="shared" si="19"/>
        <v>40821.208333333336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0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4"/>
        <v>134.40792216817235</v>
      </c>
      <c r="G205" t="s">
        <v>20</v>
      </c>
      <c r="H205">
        <f t="shared" si="22"/>
        <v>43</v>
      </c>
      <c r="I205">
        <v>4498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1"/>
        <v>42752.25</v>
      </c>
      <c r="O205" s="6">
        <f t="shared" si="19"/>
        <v>42753.25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0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4"/>
        <v>3.3719999999999999</v>
      </c>
      <c r="G206" t="s">
        <v>14</v>
      </c>
      <c r="H206">
        <f t="shared" si="22"/>
        <v>63.23</v>
      </c>
      <c r="I206">
        <v>40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1"/>
        <v>40636.208333333336</v>
      </c>
      <c r="O206" s="6">
        <f t="shared" si="19"/>
        <v>40645.208333333336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0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4"/>
        <v>431.84615384615387</v>
      </c>
      <c r="G207" t="s">
        <v>20</v>
      </c>
      <c r="H207">
        <f t="shared" si="22"/>
        <v>70.180000000000007</v>
      </c>
      <c r="I207">
        <v>80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1"/>
        <v>43390.208333333328</v>
      </c>
      <c r="O207" s="6">
        <f t="shared" si="19"/>
        <v>43401.208333333328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0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4"/>
        <v>38.844444444444441</v>
      </c>
      <c r="G208" t="s">
        <v>74</v>
      </c>
      <c r="H208">
        <f t="shared" si="22"/>
        <v>61.33</v>
      </c>
      <c r="I208">
        <v>57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1"/>
        <v>40236.25</v>
      </c>
      <c r="O208" s="6">
        <f t="shared" si="19"/>
        <v>40244.25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0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4"/>
        <v>425.7</v>
      </c>
      <c r="G209" t="s">
        <v>20</v>
      </c>
      <c r="H209">
        <f t="shared" si="22"/>
        <v>99</v>
      </c>
      <c r="I209">
        <v>43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1"/>
        <v>43340.208333333328</v>
      </c>
      <c r="O209" s="6">
        <f t="shared" si="19"/>
        <v>43359.208333333328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0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4"/>
        <v>101.12239715591672</v>
      </c>
      <c r="G210" t="s">
        <v>20</v>
      </c>
      <c r="H210">
        <f t="shared" si="22"/>
        <v>96.98</v>
      </c>
      <c r="I210">
        <v>2053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1"/>
        <v>43048.25</v>
      </c>
      <c r="O210" s="6">
        <f t="shared" si="19"/>
        <v>43071.25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0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4"/>
        <v>21.188688946015425</v>
      </c>
      <c r="G211" t="s">
        <v>47</v>
      </c>
      <c r="H211">
        <f t="shared" si="22"/>
        <v>51</v>
      </c>
      <c r="I211">
        <v>808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1"/>
        <v>42496.208333333328</v>
      </c>
      <c r="O211" s="6">
        <f t="shared" si="19"/>
        <v>42502.208333333328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0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4"/>
        <v>67.425531914893625</v>
      </c>
      <c r="G212" t="s">
        <v>14</v>
      </c>
      <c r="H212">
        <f t="shared" si="22"/>
        <v>28.04</v>
      </c>
      <c r="I212">
        <v>226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1"/>
        <v>42797.25</v>
      </c>
      <c r="O212" s="6">
        <f t="shared" si="19"/>
        <v>42823.208333333328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0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4"/>
        <v>94.923371647509583</v>
      </c>
      <c r="G213" t="s">
        <v>14</v>
      </c>
      <c r="H213">
        <f t="shared" si="22"/>
        <v>60.98</v>
      </c>
      <c r="I213">
        <v>1625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1"/>
        <v>41513.208333333336</v>
      </c>
      <c r="O213" s="6">
        <f t="shared" si="19"/>
        <v>41536.208333333336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0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4"/>
        <v>151.85185185185185</v>
      </c>
      <c r="G214" t="s">
        <v>20</v>
      </c>
      <c r="H214">
        <f t="shared" si="22"/>
        <v>73.209999999999994</v>
      </c>
      <c r="I214">
        <v>168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1"/>
        <v>43814.25</v>
      </c>
      <c r="O214" s="6">
        <f t="shared" si="19"/>
        <v>43859.25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0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4"/>
        <v>195.16382252559728</v>
      </c>
      <c r="G215" t="s">
        <v>20</v>
      </c>
      <c r="H215">
        <f t="shared" si="22"/>
        <v>40</v>
      </c>
      <c r="I215">
        <v>4289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1"/>
        <v>40488.208333333336</v>
      </c>
      <c r="O215" s="6">
        <f t="shared" si="19"/>
        <v>40495.25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0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4"/>
        <v>1023.1428571428571</v>
      </c>
      <c r="G216" t="s">
        <v>20</v>
      </c>
      <c r="H216">
        <f t="shared" si="22"/>
        <v>86.81</v>
      </c>
      <c r="I216">
        <v>165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1"/>
        <v>40409.208333333336</v>
      </c>
      <c r="O216" s="6">
        <f t="shared" si="19"/>
        <v>40414.208333333336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0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4"/>
        <v>3.841836734693878</v>
      </c>
      <c r="G217" t="s">
        <v>14</v>
      </c>
      <c r="H217">
        <f t="shared" si="22"/>
        <v>42.13</v>
      </c>
      <c r="I217">
        <v>143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1"/>
        <v>43509.25</v>
      </c>
      <c r="O217" s="6">
        <f t="shared" si="19"/>
        <v>43510.25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0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4"/>
        <v>155.07066557107643</v>
      </c>
      <c r="G218" t="s">
        <v>20</v>
      </c>
      <c r="H218">
        <f t="shared" si="22"/>
        <v>103.98</v>
      </c>
      <c r="I218">
        <v>1815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1"/>
        <v>40869.25</v>
      </c>
      <c r="O218" s="6">
        <f t="shared" si="19"/>
        <v>40870.25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0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4"/>
        <v>44.753477588871718</v>
      </c>
      <c r="G219" t="s">
        <v>14</v>
      </c>
      <c r="H219">
        <f t="shared" si="22"/>
        <v>62</v>
      </c>
      <c r="I219">
        <v>934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1"/>
        <v>43583.208333333328</v>
      </c>
      <c r="O219" s="6">
        <f t="shared" si="19"/>
        <v>43591.208333333328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0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4"/>
        <v>215.94736842105263</v>
      </c>
      <c r="G220" t="s">
        <v>20</v>
      </c>
      <c r="H220">
        <f t="shared" si="22"/>
        <v>31.01</v>
      </c>
      <c r="I220">
        <v>397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1"/>
        <v>40858.25</v>
      </c>
      <c r="O220" s="6">
        <f t="shared" si="19"/>
        <v>40891.25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0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4"/>
        <v>332.12709832134288</v>
      </c>
      <c r="G221" t="s">
        <v>20</v>
      </c>
      <c r="H221">
        <f t="shared" si="22"/>
        <v>89.99</v>
      </c>
      <c r="I221">
        <v>1539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1"/>
        <v>41137.208333333336</v>
      </c>
      <c r="O221" s="6">
        <f t="shared" si="19"/>
        <v>41148.208333333336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0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4"/>
        <v>8.4430379746835449</v>
      </c>
      <c r="G222" t="s">
        <v>14</v>
      </c>
      <c r="H222">
        <f t="shared" si="22"/>
        <v>39.24</v>
      </c>
      <c r="I222">
        <v>17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1"/>
        <v>40725.208333333336</v>
      </c>
      <c r="O222" s="6">
        <f t="shared" si="19"/>
        <v>40742.208333333336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0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4"/>
        <v>98.625514403292186</v>
      </c>
      <c r="G223" t="s">
        <v>14</v>
      </c>
      <c r="H223">
        <f t="shared" si="22"/>
        <v>54.99</v>
      </c>
      <c r="I223">
        <v>2179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1"/>
        <v>41081.208333333336</v>
      </c>
      <c r="O223" s="6">
        <f t="shared" si="19"/>
        <v>41082.208333333336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0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4"/>
        <v>137.97916666666669</v>
      </c>
      <c r="G224" t="s">
        <v>20</v>
      </c>
      <c r="H224">
        <f t="shared" si="22"/>
        <v>47.99</v>
      </c>
      <c r="I224">
        <v>138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1"/>
        <v>41914.208333333336</v>
      </c>
      <c r="O224" s="6">
        <f t="shared" si="19"/>
        <v>41914.208333333336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0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4"/>
        <v>93.81099656357388</v>
      </c>
      <c r="G225" t="s">
        <v>14</v>
      </c>
      <c r="H225">
        <f t="shared" si="22"/>
        <v>87.97</v>
      </c>
      <c r="I225">
        <v>931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1"/>
        <v>42445.208333333328</v>
      </c>
      <c r="O225" s="6">
        <f t="shared" si="19"/>
        <v>42458.208333333328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0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4"/>
        <v>403.63930885529157</v>
      </c>
      <c r="G226" t="s">
        <v>20</v>
      </c>
      <c r="H226">
        <f t="shared" si="22"/>
        <v>52</v>
      </c>
      <c r="I226">
        <v>3594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1"/>
        <v>41906.208333333336</v>
      </c>
      <c r="O226" s="6">
        <f t="shared" si="19"/>
        <v>41950.25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0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4"/>
        <v>260.1740412979351</v>
      </c>
      <c r="G227" t="s">
        <v>20</v>
      </c>
      <c r="H227">
        <f t="shared" si="22"/>
        <v>30</v>
      </c>
      <c r="I227">
        <v>5880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1"/>
        <v>41762.208333333336</v>
      </c>
      <c r="O227" s="6">
        <f t="shared" si="19"/>
        <v>41761.208333333336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0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4"/>
        <v>366.63333333333333</v>
      </c>
      <c r="G228" t="s">
        <v>20</v>
      </c>
      <c r="H228">
        <f t="shared" si="22"/>
        <v>98.21</v>
      </c>
      <c r="I228">
        <v>112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1"/>
        <v>40276.208333333336</v>
      </c>
      <c r="O228" s="6">
        <f t="shared" si="19"/>
        <v>40312.208333333336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0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4"/>
        <v>168.72085385878489</v>
      </c>
      <c r="G229" t="s">
        <v>20</v>
      </c>
      <c r="H229">
        <f t="shared" si="22"/>
        <v>108.96</v>
      </c>
      <c r="I229">
        <v>943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1"/>
        <v>42139.208333333328</v>
      </c>
      <c r="O229" s="6">
        <f t="shared" si="19"/>
        <v>42144.208333333328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0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4"/>
        <v>119.90717911530093</v>
      </c>
      <c r="G230" t="s">
        <v>20</v>
      </c>
      <c r="H230">
        <f t="shared" si="22"/>
        <v>67</v>
      </c>
      <c r="I230">
        <v>2468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1"/>
        <v>42613.208333333328</v>
      </c>
      <c r="O230" s="6">
        <f t="shared" si="19"/>
        <v>42637.208333333328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0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4"/>
        <v>193.68925233644859</v>
      </c>
      <c r="G231" t="s">
        <v>20</v>
      </c>
      <c r="H231">
        <f t="shared" si="22"/>
        <v>64.989999999999995</v>
      </c>
      <c r="I231">
        <v>2551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1"/>
        <v>42887.208333333328</v>
      </c>
      <c r="O231" s="6">
        <f t="shared" si="19"/>
        <v>42934.208333333328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0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4"/>
        <v>420.16666666666669</v>
      </c>
      <c r="G232" t="s">
        <v>20</v>
      </c>
      <c r="H232">
        <f t="shared" si="22"/>
        <v>99.84</v>
      </c>
      <c r="I232">
        <v>101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1"/>
        <v>43805.25</v>
      </c>
      <c r="O232" s="6">
        <f t="shared" si="19"/>
        <v>43804.25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0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4"/>
        <v>76.708333333333329</v>
      </c>
      <c r="G233" t="s">
        <v>74</v>
      </c>
      <c r="H233">
        <f t="shared" si="22"/>
        <v>82.43</v>
      </c>
      <c r="I233">
        <v>67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1"/>
        <v>41415.208333333336</v>
      </c>
      <c r="O233" s="6">
        <f t="shared" si="19"/>
        <v>41472.208333333336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0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4"/>
        <v>171.26470588235293</v>
      </c>
      <c r="G234" t="s">
        <v>20</v>
      </c>
      <c r="H234">
        <f t="shared" si="22"/>
        <v>63.29</v>
      </c>
      <c r="I234">
        <v>92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1"/>
        <v>42576.208333333328</v>
      </c>
      <c r="O234" s="6">
        <f t="shared" si="19"/>
        <v>42576.208333333328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0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4"/>
        <v>157.89473684210526</v>
      </c>
      <c r="G235" t="s">
        <v>20</v>
      </c>
      <c r="H235">
        <f t="shared" si="22"/>
        <v>96.77</v>
      </c>
      <c r="I235">
        <v>62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1"/>
        <v>40706.208333333336</v>
      </c>
      <c r="O235" s="6">
        <f t="shared" si="19"/>
        <v>40721.208333333336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0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4"/>
        <v>109.08</v>
      </c>
      <c r="G236" t="s">
        <v>20</v>
      </c>
      <c r="H236">
        <f t="shared" si="22"/>
        <v>54.91</v>
      </c>
      <c r="I236">
        <v>149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1"/>
        <v>42969.208333333328</v>
      </c>
      <c r="O236" s="6">
        <f t="shared" si="19"/>
        <v>42975.208333333328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0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4"/>
        <v>41.732558139534881</v>
      </c>
      <c r="G237" t="s">
        <v>14</v>
      </c>
      <c r="H237">
        <f t="shared" si="22"/>
        <v>39.01</v>
      </c>
      <c r="I237">
        <v>92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1"/>
        <v>42779.25</v>
      </c>
      <c r="O237" s="6">
        <f t="shared" si="19"/>
        <v>42783.25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0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4"/>
        <v>10.944303797468354</v>
      </c>
      <c r="G238" t="s">
        <v>14</v>
      </c>
      <c r="H238">
        <f t="shared" si="22"/>
        <v>75.84</v>
      </c>
      <c r="I238">
        <v>57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1"/>
        <v>43641.208333333328</v>
      </c>
      <c r="O238" s="6">
        <f t="shared" si="19"/>
        <v>43647.208333333328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0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4"/>
        <v>159.3763440860215</v>
      </c>
      <c r="G239" t="s">
        <v>20</v>
      </c>
      <c r="H239">
        <f t="shared" si="22"/>
        <v>45.05</v>
      </c>
      <c r="I239">
        <v>329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1"/>
        <v>41754.208333333336</v>
      </c>
      <c r="O239" s="6">
        <f t="shared" si="19"/>
        <v>41755.208333333336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0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4"/>
        <v>422.41666666666669</v>
      </c>
      <c r="G240" t="s">
        <v>20</v>
      </c>
      <c r="H240">
        <f t="shared" si="22"/>
        <v>104.52</v>
      </c>
      <c r="I240">
        <v>97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1"/>
        <v>43083.25</v>
      </c>
      <c r="O240" s="6">
        <f t="shared" si="19"/>
        <v>43107.25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0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4"/>
        <v>97.71875</v>
      </c>
      <c r="G241" t="s">
        <v>14</v>
      </c>
      <c r="H241">
        <f t="shared" si="22"/>
        <v>76.27</v>
      </c>
      <c r="I241">
        <v>41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1"/>
        <v>42245.208333333328</v>
      </c>
      <c r="O241" s="6">
        <f t="shared" si="19"/>
        <v>42248.208333333328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0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4"/>
        <v>418.78911564625849</v>
      </c>
      <c r="G242" t="s">
        <v>20</v>
      </c>
      <c r="H242">
        <f t="shared" si="22"/>
        <v>69.02</v>
      </c>
      <c r="I242">
        <v>1784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1"/>
        <v>40396.208333333336</v>
      </c>
      <c r="O242" s="6">
        <f t="shared" si="19"/>
        <v>40396.208333333336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0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4"/>
        <v>101.91632047477745</v>
      </c>
      <c r="G243" t="s">
        <v>20</v>
      </c>
      <c r="H243">
        <f t="shared" si="22"/>
        <v>101.98</v>
      </c>
      <c r="I243">
        <v>1684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1"/>
        <v>41742.208333333336</v>
      </c>
      <c r="O243" s="6">
        <f t="shared" si="19"/>
        <v>41751.208333333336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0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4"/>
        <v>127.72619047619047</v>
      </c>
      <c r="G244" t="s">
        <v>20</v>
      </c>
      <c r="H244">
        <f t="shared" si="22"/>
        <v>42.92</v>
      </c>
      <c r="I244">
        <v>250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1"/>
        <v>42865.208333333328</v>
      </c>
      <c r="O244" s="6">
        <f t="shared" si="19"/>
        <v>42874.208333333328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0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4"/>
        <v>445.21739130434781</v>
      </c>
      <c r="G245" t="s">
        <v>20</v>
      </c>
      <c r="H245">
        <f t="shared" si="22"/>
        <v>43.03</v>
      </c>
      <c r="I245">
        <v>238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1"/>
        <v>43163.25</v>
      </c>
      <c r="O245" s="6">
        <f t="shared" si="19"/>
        <v>43165.25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0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4"/>
        <v>569.71428571428578</v>
      </c>
      <c r="G246" t="s">
        <v>20</v>
      </c>
      <c r="H246">
        <f t="shared" si="22"/>
        <v>75.25</v>
      </c>
      <c r="I246">
        <v>53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1"/>
        <v>41834.208333333336</v>
      </c>
      <c r="O246" s="6">
        <f t="shared" si="19"/>
        <v>41885.208333333336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0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4"/>
        <v>509.34482758620686</v>
      </c>
      <c r="G247" t="s">
        <v>20</v>
      </c>
      <c r="H247">
        <f t="shared" si="22"/>
        <v>69.02</v>
      </c>
      <c r="I247">
        <v>214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1"/>
        <v>41736.208333333336</v>
      </c>
      <c r="O247" s="6">
        <f t="shared" si="19"/>
        <v>41736.208333333336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0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4"/>
        <v>325.5333333333333</v>
      </c>
      <c r="G248" t="s">
        <v>20</v>
      </c>
      <c r="H248">
        <f t="shared" si="22"/>
        <v>65.989999999999995</v>
      </c>
      <c r="I248">
        <v>222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1"/>
        <v>41491.208333333336</v>
      </c>
      <c r="O248" s="6">
        <f t="shared" si="19"/>
        <v>41494.208333333336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0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4"/>
        <v>932.61616161616166</v>
      </c>
      <c r="G249" t="s">
        <v>20</v>
      </c>
      <c r="H249">
        <f t="shared" si="22"/>
        <v>98.01</v>
      </c>
      <c r="I249">
        <v>1884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1"/>
        <v>42726.25</v>
      </c>
      <c r="O249" s="6">
        <f t="shared" si="19"/>
        <v>42740.25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0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4"/>
        <v>211.33870967741933</v>
      </c>
      <c r="G250" t="s">
        <v>20</v>
      </c>
      <c r="H250">
        <f t="shared" si="22"/>
        <v>60.11</v>
      </c>
      <c r="I250">
        <v>218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1"/>
        <v>42004.25</v>
      </c>
      <c r="O250" s="6">
        <f t="shared" si="19"/>
        <v>42008.25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0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4"/>
        <v>273.32520325203251</v>
      </c>
      <c r="G251" t="s">
        <v>20</v>
      </c>
      <c r="H251">
        <f t="shared" si="22"/>
        <v>26</v>
      </c>
      <c r="I251">
        <v>6465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1"/>
        <v>42006.25</v>
      </c>
      <c r="O251" s="6">
        <f t="shared" si="19"/>
        <v>42012.25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0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4"/>
        <v>3</v>
      </c>
      <c r="G252" t="s">
        <v>14</v>
      </c>
      <c r="H252">
        <f t="shared" si="22"/>
        <v>3</v>
      </c>
      <c r="I252">
        <v>1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1"/>
        <v>40203.25</v>
      </c>
      <c r="O252" s="6">
        <f t="shared" si="19"/>
        <v>40237.25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0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4"/>
        <v>54.084507042253513</v>
      </c>
      <c r="G253" t="s">
        <v>14</v>
      </c>
      <c r="H253">
        <f t="shared" si="22"/>
        <v>38.020000000000003</v>
      </c>
      <c r="I253">
        <v>101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1"/>
        <v>41252.25</v>
      </c>
      <c r="O253" s="6">
        <f t="shared" si="19"/>
        <v>41253.25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0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4"/>
        <v>626.29999999999995</v>
      </c>
      <c r="G254" t="s">
        <v>20</v>
      </c>
      <c r="H254">
        <f t="shared" si="22"/>
        <v>106.15</v>
      </c>
      <c r="I254">
        <v>59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1"/>
        <v>41572.208333333336</v>
      </c>
      <c r="O254" s="6">
        <f t="shared" si="19"/>
        <v>41576.208333333336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0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4"/>
        <v>89.021399176954731</v>
      </c>
      <c r="G255" t="s">
        <v>14</v>
      </c>
      <c r="H255">
        <f t="shared" si="22"/>
        <v>81.02</v>
      </c>
      <c r="I255">
        <v>1335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1"/>
        <v>40641.208333333336</v>
      </c>
      <c r="O255" s="6">
        <f t="shared" si="19"/>
        <v>40652.208333333336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0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4"/>
        <v>184.89130434782609</v>
      </c>
      <c r="G256" t="s">
        <v>20</v>
      </c>
      <c r="H256">
        <f t="shared" si="22"/>
        <v>96.65</v>
      </c>
      <c r="I256">
        <v>88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1"/>
        <v>42787.25</v>
      </c>
      <c r="O256" s="6">
        <f t="shared" si="19"/>
        <v>42788.25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0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4"/>
        <v>120.16770186335404</v>
      </c>
      <c r="G257" t="s">
        <v>20</v>
      </c>
      <c r="H257">
        <f t="shared" si="22"/>
        <v>57</v>
      </c>
      <c r="I257">
        <v>1697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1"/>
        <v>40590.25</v>
      </c>
      <c r="O257" s="6">
        <f t="shared" si="19"/>
        <v>40594.25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0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4"/>
        <v>23.390243902439025</v>
      </c>
      <c r="G258" t="s">
        <v>14</v>
      </c>
      <c r="H258">
        <f t="shared" si="22"/>
        <v>63.93</v>
      </c>
      <c r="I258">
        <v>15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1"/>
        <v>42393.25</v>
      </c>
      <c r="O258" s="6">
        <f t="shared" si="19"/>
        <v>42429.25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0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4"/>
        <v>146</v>
      </c>
      <c r="G259" t="s">
        <v>20</v>
      </c>
      <c r="H259">
        <f t="shared" si="22"/>
        <v>90.46</v>
      </c>
      <c r="I259">
        <v>92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si="21"/>
        <v>41338.25</v>
      </c>
      <c r="O259" s="6">
        <f t="shared" ref="O259:O322" si="25">(((M259/60)/60)/24) + DATE(1970,1,)</f>
        <v>41351.208333333336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6">RIGHT(R259,LEN(R259)-SEARCH("/",R259))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f t="shared" si="22"/>
        <v>72.17</v>
      </c>
      <c r="I260">
        <v>186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ref="N260:N323" si="27">(((L260/60)/60)/24) +DATE(1970,1,1)</f>
        <v>42712.25</v>
      </c>
      <c r="O260" s="6">
        <f t="shared" si="25"/>
        <v>42731.25</v>
      </c>
      <c r="P260" t="b">
        <v>0</v>
      </c>
      <c r="Q260" t="b">
        <v>1</v>
      </c>
      <c r="R260" t="s">
        <v>33</v>
      </c>
      <c r="S260" t="str">
        <f t="shared" si="23"/>
        <v>theater</v>
      </c>
      <c r="T260" t="str">
        <f t="shared" si="26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f t="shared" ref="H261:H324" si="28">IF(F261=0,0, ROUND(E261/I261,2))</f>
        <v>77.930000000000007</v>
      </c>
      <c r="I261">
        <v>138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7"/>
        <v>41251.25</v>
      </c>
      <c r="O261" s="6">
        <f t="shared" si="25"/>
        <v>41269.25</v>
      </c>
      <c r="P261" t="b">
        <v>1</v>
      </c>
      <c r="Q261" t="b">
        <v>0</v>
      </c>
      <c r="R261" t="s">
        <v>122</v>
      </c>
      <c r="S261" t="str">
        <f t="shared" ref="S261:S324" si="29">LEFT(R261,SEARCH("/",R261)-1)</f>
        <v>photography</v>
      </c>
      <c r="T261" t="str">
        <f t="shared" si="26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f t="shared" si="28"/>
        <v>38.07</v>
      </c>
      <c r="I262">
        <v>261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7"/>
        <v>41180.208333333336</v>
      </c>
      <c r="O262" s="6">
        <f t="shared" si="25"/>
        <v>41191.208333333336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6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f t="shared" si="28"/>
        <v>57.94</v>
      </c>
      <c r="I263">
        <v>454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7"/>
        <v>40415.208333333336</v>
      </c>
      <c r="O263" s="6">
        <f t="shared" si="25"/>
        <v>40418.208333333336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6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f t="shared" si="28"/>
        <v>49.79</v>
      </c>
      <c r="I264">
        <v>107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7"/>
        <v>40638.208333333336</v>
      </c>
      <c r="O264" s="6">
        <f t="shared" si="25"/>
        <v>40663.208333333336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6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ref="F265:F328" si="30">(E265/D265*100)</f>
        <v>370.89655172413791</v>
      </c>
      <c r="G265" t="s">
        <v>20</v>
      </c>
      <c r="H265">
        <f t="shared" si="28"/>
        <v>54.05</v>
      </c>
      <c r="I265">
        <v>199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7"/>
        <v>40187.25</v>
      </c>
      <c r="O265" s="6">
        <f t="shared" si="25"/>
        <v>40186.25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6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30"/>
        <v>362.66447368421052</v>
      </c>
      <c r="G266" t="s">
        <v>20</v>
      </c>
      <c r="H266">
        <f t="shared" si="28"/>
        <v>30</v>
      </c>
      <c r="I266">
        <v>5512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7"/>
        <v>41317.25</v>
      </c>
      <c r="O266" s="6">
        <f t="shared" si="25"/>
        <v>41332.25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6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30"/>
        <v>123.08163265306122</v>
      </c>
      <c r="G267" t="s">
        <v>20</v>
      </c>
      <c r="H267">
        <f t="shared" si="28"/>
        <v>70.13</v>
      </c>
      <c r="I267">
        <v>86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7"/>
        <v>42372.25</v>
      </c>
      <c r="O267" s="6">
        <f t="shared" si="25"/>
        <v>42415.25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6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30"/>
        <v>76.766756032171585</v>
      </c>
      <c r="G268" t="s">
        <v>14</v>
      </c>
      <c r="H268">
        <f t="shared" si="28"/>
        <v>27</v>
      </c>
      <c r="I268">
        <v>3182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7"/>
        <v>41950.25</v>
      </c>
      <c r="O268" s="6">
        <f t="shared" si="25"/>
        <v>41982.25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6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30"/>
        <v>233.62012987012989</v>
      </c>
      <c r="G269" t="s">
        <v>20</v>
      </c>
      <c r="H269">
        <f t="shared" si="28"/>
        <v>51.99</v>
      </c>
      <c r="I269">
        <v>2768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7"/>
        <v>41206.208333333336</v>
      </c>
      <c r="O269" s="6">
        <f t="shared" si="25"/>
        <v>41221.25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6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30"/>
        <v>180.53333333333333</v>
      </c>
      <c r="G270" t="s">
        <v>20</v>
      </c>
      <c r="H270">
        <f t="shared" si="28"/>
        <v>56.42</v>
      </c>
      <c r="I270">
        <v>48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7"/>
        <v>41186.208333333336</v>
      </c>
      <c r="O270" s="6">
        <f t="shared" si="25"/>
        <v>41231.25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6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30"/>
        <v>252.62857142857143</v>
      </c>
      <c r="G271" t="s">
        <v>20</v>
      </c>
      <c r="H271">
        <f t="shared" si="28"/>
        <v>101.63</v>
      </c>
      <c r="I271">
        <v>87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7"/>
        <v>43496.25</v>
      </c>
      <c r="O271" s="6">
        <f t="shared" si="25"/>
        <v>43516.25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6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30"/>
        <v>27.176538240368025</v>
      </c>
      <c r="G272" t="s">
        <v>74</v>
      </c>
      <c r="H272">
        <f t="shared" si="28"/>
        <v>25.01</v>
      </c>
      <c r="I272">
        <v>1890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7"/>
        <v>40514.25</v>
      </c>
      <c r="O272" s="6">
        <f t="shared" si="25"/>
        <v>40515.25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6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30"/>
        <v>1.2706571242680547</v>
      </c>
      <c r="G273" t="s">
        <v>47</v>
      </c>
      <c r="H273">
        <f t="shared" si="28"/>
        <v>32.020000000000003</v>
      </c>
      <c r="I273">
        <v>61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7"/>
        <v>42345.25</v>
      </c>
      <c r="O273" s="6">
        <f t="shared" si="25"/>
        <v>42375.25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6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30"/>
        <v>304.0097847358121</v>
      </c>
      <c r="G274" t="s">
        <v>20</v>
      </c>
      <c r="H274">
        <f t="shared" si="28"/>
        <v>82.02</v>
      </c>
      <c r="I274">
        <v>1894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7"/>
        <v>43656.208333333328</v>
      </c>
      <c r="O274" s="6">
        <f t="shared" si="25"/>
        <v>43680.208333333328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6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30"/>
        <v>137.23076923076923</v>
      </c>
      <c r="G275" t="s">
        <v>20</v>
      </c>
      <c r="H275">
        <f t="shared" si="28"/>
        <v>37.96</v>
      </c>
      <c r="I275">
        <v>282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7"/>
        <v>42995.208333333328</v>
      </c>
      <c r="O275" s="6">
        <f t="shared" si="25"/>
        <v>42997.208333333328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6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30"/>
        <v>32.208333333333336</v>
      </c>
      <c r="G276" t="s">
        <v>14</v>
      </c>
      <c r="H276">
        <f t="shared" si="28"/>
        <v>51.53</v>
      </c>
      <c r="I276">
        <v>15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7"/>
        <v>43045.25</v>
      </c>
      <c r="O276" s="6">
        <f t="shared" si="25"/>
        <v>43049.25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6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30"/>
        <v>241.51282051282053</v>
      </c>
      <c r="G277" t="s">
        <v>20</v>
      </c>
      <c r="H277">
        <f t="shared" si="28"/>
        <v>81.2</v>
      </c>
      <c r="I277">
        <v>116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7"/>
        <v>43561.208333333328</v>
      </c>
      <c r="O277" s="6">
        <f t="shared" si="25"/>
        <v>43568.208333333328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6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30"/>
        <v>96.8</v>
      </c>
      <c r="G278" t="s">
        <v>14</v>
      </c>
      <c r="H278">
        <f t="shared" si="28"/>
        <v>40.03</v>
      </c>
      <c r="I278">
        <v>133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7"/>
        <v>41018.208333333336</v>
      </c>
      <c r="O278" s="6">
        <f t="shared" si="25"/>
        <v>41022.208333333336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6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30"/>
        <v>1066.4285714285716</v>
      </c>
      <c r="G279" t="s">
        <v>20</v>
      </c>
      <c r="H279">
        <f t="shared" si="28"/>
        <v>89.94</v>
      </c>
      <c r="I279">
        <v>83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7"/>
        <v>40378.208333333336</v>
      </c>
      <c r="O279" s="6">
        <f t="shared" si="25"/>
        <v>40379.208333333336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6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30"/>
        <v>325.88888888888891</v>
      </c>
      <c r="G280" t="s">
        <v>20</v>
      </c>
      <c r="H280">
        <f t="shared" si="28"/>
        <v>96.69</v>
      </c>
      <c r="I280">
        <v>91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7"/>
        <v>41239.25</v>
      </c>
      <c r="O280" s="6">
        <f t="shared" si="25"/>
        <v>41263.25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6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30"/>
        <v>170.70000000000002</v>
      </c>
      <c r="G281" t="s">
        <v>20</v>
      </c>
      <c r="H281">
        <f t="shared" si="28"/>
        <v>25.01</v>
      </c>
      <c r="I281">
        <v>546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7"/>
        <v>43346.208333333328</v>
      </c>
      <c r="O281" s="6">
        <f t="shared" si="25"/>
        <v>43348.208333333328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6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30"/>
        <v>581.44000000000005</v>
      </c>
      <c r="G282" t="s">
        <v>20</v>
      </c>
      <c r="H282">
        <f t="shared" si="28"/>
        <v>36.99</v>
      </c>
      <c r="I282">
        <v>393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7"/>
        <v>43060.25</v>
      </c>
      <c r="O282" s="6">
        <f t="shared" si="25"/>
        <v>43065.25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6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30"/>
        <v>91.520972644376897</v>
      </c>
      <c r="G283" t="s">
        <v>14</v>
      </c>
      <c r="H283">
        <f t="shared" si="28"/>
        <v>73.010000000000005</v>
      </c>
      <c r="I283">
        <v>2062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7"/>
        <v>40979.25</v>
      </c>
      <c r="O283" s="6">
        <f t="shared" si="25"/>
        <v>40999.208333333336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6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30"/>
        <v>108.04761904761904</v>
      </c>
      <c r="G284" t="s">
        <v>20</v>
      </c>
      <c r="H284">
        <f t="shared" si="28"/>
        <v>68.239999999999995</v>
      </c>
      <c r="I284">
        <v>133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7"/>
        <v>42701.25</v>
      </c>
      <c r="O284" s="6">
        <f t="shared" si="25"/>
        <v>42706.25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6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30"/>
        <v>18.728395061728396</v>
      </c>
      <c r="G285" t="s">
        <v>14</v>
      </c>
      <c r="H285">
        <f t="shared" si="28"/>
        <v>52.31</v>
      </c>
      <c r="I285">
        <v>29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7"/>
        <v>42520.208333333328</v>
      </c>
      <c r="O285" s="6">
        <f t="shared" si="25"/>
        <v>42524.208333333328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6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30"/>
        <v>83.193877551020407</v>
      </c>
      <c r="G286" t="s">
        <v>14</v>
      </c>
      <c r="H286">
        <f t="shared" si="28"/>
        <v>61.77</v>
      </c>
      <c r="I286">
        <v>132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7"/>
        <v>41030.208333333336</v>
      </c>
      <c r="O286" s="6">
        <f t="shared" si="25"/>
        <v>41034.208333333336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6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30"/>
        <v>706.33333333333337</v>
      </c>
      <c r="G287" t="s">
        <v>20</v>
      </c>
      <c r="H287">
        <f t="shared" si="28"/>
        <v>25.03</v>
      </c>
      <c r="I287">
        <v>254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7"/>
        <v>42623.208333333328</v>
      </c>
      <c r="O287" s="6">
        <f t="shared" si="25"/>
        <v>42660.208333333328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6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30"/>
        <v>17.446030330062445</v>
      </c>
      <c r="G288" t="s">
        <v>74</v>
      </c>
      <c r="H288">
        <f t="shared" si="28"/>
        <v>106.29</v>
      </c>
      <c r="I288">
        <v>184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7"/>
        <v>42697.25</v>
      </c>
      <c r="O288" s="6">
        <f t="shared" si="25"/>
        <v>42703.25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6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30"/>
        <v>209.73015873015873</v>
      </c>
      <c r="G289" t="s">
        <v>20</v>
      </c>
      <c r="H289">
        <f t="shared" si="28"/>
        <v>75.069999999999993</v>
      </c>
      <c r="I289">
        <v>176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7"/>
        <v>42122.208333333328</v>
      </c>
      <c r="O289" s="6">
        <f t="shared" si="25"/>
        <v>42121.208333333328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6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30"/>
        <v>97.785714285714292</v>
      </c>
      <c r="G290" t="s">
        <v>14</v>
      </c>
      <c r="H290">
        <f t="shared" si="28"/>
        <v>39.97</v>
      </c>
      <c r="I290">
        <v>137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7"/>
        <v>40982.208333333336</v>
      </c>
      <c r="O290" s="6">
        <f t="shared" si="25"/>
        <v>40982.208333333336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6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30"/>
        <v>1684.25</v>
      </c>
      <c r="G291" t="s">
        <v>20</v>
      </c>
      <c r="H291">
        <f t="shared" si="28"/>
        <v>39.979999999999997</v>
      </c>
      <c r="I291">
        <v>337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7"/>
        <v>42219.208333333328</v>
      </c>
      <c r="O291" s="6">
        <f t="shared" si="25"/>
        <v>42221.208333333328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6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30"/>
        <v>54.402135231316727</v>
      </c>
      <c r="G292" t="s">
        <v>14</v>
      </c>
      <c r="H292">
        <f t="shared" si="28"/>
        <v>101.02</v>
      </c>
      <c r="I292">
        <v>908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7"/>
        <v>41404.208333333336</v>
      </c>
      <c r="O292" s="6">
        <f t="shared" si="25"/>
        <v>41435.208333333336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6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30"/>
        <v>456.61111111111109</v>
      </c>
      <c r="G293" t="s">
        <v>20</v>
      </c>
      <c r="H293">
        <f t="shared" si="28"/>
        <v>76.81</v>
      </c>
      <c r="I293">
        <v>107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7"/>
        <v>40831.208333333336</v>
      </c>
      <c r="O293" s="6">
        <f t="shared" si="25"/>
        <v>40834.208333333336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6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30"/>
        <v>9.8219178082191778</v>
      </c>
      <c r="G294" t="s">
        <v>14</v>
      </c>
      <c r="H294">
        <f t="shared" si="28"/>
        <v>71.7</v>
      </c>
      <c r="I294">
        <v>10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7"/>
        <v>40984.208333333336</v>
      </c>
      <c r="O294" s="6">
        <f t="shared" si="25"/>
        <v>41001.208333333336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6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30"/>
        <v>16.384615384615383</v>
      </c>
      <c r="G295" t="s">
        <v>74</v>
      </c>
      <c r="H295">
        <f t="shared" si="28"/>
        <v>33.28</v>
      </c>
      <c r="I295">
        <v>32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7"/>
        <v>40456.208333333336</v>
      </c>
      <c r="O295" s="6">
        <f t="shared" si="25"/>
        <v>40464.208333333336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6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30"/>
        <v>1339.6666666666667</v>
      </c>
      <c r="G296" t="s">
        <v>20</v>
      </c>
      <c r="H296">
        <f t="shared" si="28"/>
        <v>43.92</v>
      </c>
      <c r="I296">
        <v>183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7"/>
        <v>43399.208333333328</v>
      </c>
      <c r="O296" s="6">
        <f t="shared" si="25"/>
        <v>43410.25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6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30"/>
        <v>35.650077760497666</v>
      </c>
      <c r="G297" t="s">
        <v>14</v>
      </c>
      <c r="H297">
        <f t="shared" si="28"/>
        <v>36</v>
      </c>
      <c r="I297">
        <v>1910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7"/>
        <v>41562.208333333336</v>
      </c>
      <c r="O297" s="6">
        <f t="shared" si="25"/>
        <v>41586.25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6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30"/>
        <v>54.950819672131146</v>
      </c>
      <c r="G298" t="s">
        <v>14</v>
      </c>
      <c r="H298">
        <f t="shared" si="28"/>
        <v>88.21</v>
      </c>
      <c r="I298">
        <v>38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7"/>
        <v>43493.25</v>
      </c>
      <c r="O298" s="6">
        <f t="shared" si="25"/>
        <v>43514.25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6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30"/>
        <v>94.236111111111114</v>
      </c>
      <c r="G299" t="s">
        <v>14</v>
      </c>
      <c r="H299">
        <f t="shared" si="28"/>
        <v>65.239999999999995</v>
      </c>
      <c r="I299">
        <v>104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7"/>
        <v>41653.25</v>
      </c>
      <c r="O299" s="6">
        <f t="shared" si="25"/>
        <v>41661.25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6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30"/>
        <v>143.91428571428571</v>
      </c>
      <c r="G300" t="s">
        <v>20</v>
      </c>
      <c r="H300">
        <f t="shared" si="28"/>
        <v>69.959999999999994</v>
      </c>
      <c r="I300">
        <v>72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7"/>
        <v>42426.25</v>
      </c>
      <c r="O300" s="6">
        <f t="shared" si="25"/>
        <v>42443.208333333328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6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30"/>
        <v>51.421052631578945</v>
      </c>
      <c r="G301" t="s">
        <v>14</v>
      </c>
      <c r="H301">
        <f t="shared" si="28"/>
        <v>39.880000000000003</v>
      </c>
      <c r="I301">
        <v>49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7"/>
        <v>42432.25</v>
      </c>
      <c r="O301" s="6">
        <f t="shared" si="25"/>
        <v>42487.208333333328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6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30"/>
        <v>5</v>
      </c>
      <c r="G302" t="s">
        <v>14</v>
      </c>
      <c r="H302">
        <f t="shared" si="28"/>
        <v>5</v>
      </c>
      <c r="I302">
        <v>1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7"/>
        <v>42977.208333333328</v>
      </c>
      <c r="O302" s="6">
        <f t="shared" si="25"/>
        <v>42977.208333333328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6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30"/>
        <v>1344.6666666666667</v>
      </c>
      <c r="G303" t="s">
        <v>20</v>
      </c>
      <c r="H303">
        <f t="shared" si="28"/>
        <v>41.02</v>
      </c>
      <c r="I303">
        <v>295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7"/>
        <v>42061.25</v>
      </c>
      <c r="O303" s="6">
        <f t="shared" si="25"/>
        <v>42077.208333333328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6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30"/>
        <v>31.844940867279899</v>
      </c>
      <c r="G304" t="s">
        <v>14</v>
      </c>
      <c r="H304">
        <f t="shared" si="28"/>
        <v>98.91</v>
      </c>
      <c r="I304">
        <v>245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7"/>
        <v>43345.208333333328</v>
      </c>
      <c r="O304" s="6">
        <f t="shared" si="25"/>
        <v>43358.208333333328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6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30"/>
        <v>82.617647058823536</v>
      </c>
      <c r="G305" t="s">
        <v>14</v>
      </c>
      <c r="H305">
        <f t="shared" si="28"/>
        <v>87.78</v>
      </c>
      <c r="I305">
        <v>32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7"/>
        <v>42376.25</v>
      </c>
      <c r="O305" s="6">
        <f t="shared" si="25"/>
        <v>42380.25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6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30"/>
        <v>546.14285714285722</v>
      </c>
      <c r="G306" t="s">
        <v>20</v>
      </c>
      <c r="H306">
        <f t="shared" si="28"/>
        <v>80.77</v>
      </c>
      <c r="I306">
        <v>142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7"/>
        <v>42589.208333333328</v>
      </c>
      <c r="O306" s="6">
        <f t="shared" si="25"/>
        <v>42629.208333333328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6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30"/>
        <v>286.21428571428572</v>
      </c>
      <c r="G307" t="s">
        <v>20</v>
      </c>
      <c r="H307">
        <f t="shared" si="28"/>
        <v>94.28</v>
      </c>
      <c r="I307">
        <v>85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7"/>
        <v>42448.208333333328</v>
      </c>
      <c r="O307" s="6">
        <f t="shared" si="25"/>
        <v>42488.208333333328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6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30"/>
        <v>7.9076923076923071</v>
      </c>
      <c r="G308" t="s">
        <v>14</v>
      </c>
      <c r="H308">
        <f t="shared" si="28"/>
        <v>73.430000000000007</v>
      </c>
      <c r="I308">
        <v>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7"/>
        <v>42930.208333333328</v>
      </c>
      <c r="O308" s="6">
        <f t="shared" si="25"/>
        <v>42932.208333333328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6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30"/>
        <v>132.13677811550153</v>
      </c>
      <c r="G309" t="s">
        <v>20</v>
      </c>
      <c r="H309">
        <f t="shared" si="28"/>
        <v>65.97</v>
      </c>
      <c r="I309">
        <v>659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7"/>
        <v>41066.208333333336</v>
      </c>
      <c r="O309" s="6">
        <f t="shared" si="25"/>
        <v>41085.208333333336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6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30"/>
        <v>74.077834179357026</v>
      </c>
      <c r="G310" t="s">
        <v>14</v>
      </c>
      <c r="H310">
        <f t="shared" si="28"/>
        <v>109.04</v>
      </c>
      <c r="I310">
        <v>803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7"/>
        <v>40651.208333333336</v>
      </c>
      <c r="O310" s="6">
        <f t="shared" si="25"/>
        <v>40651.208333333336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6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30"/>
        <v>75.292682926829272</v>
      </c>
      <c r="G311" t="s">
        <v>74</v>
      </c>
      <c r="H311">
        <f t="shared" si="28"/>
        <v>41.16</v>
      </c>
      <c r="I311">
        <v>75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7"/>
        <v>40807.208333333336</v>
      </c>
      <c r="O311" s="6">
        <f t="shared" si="25"/>
        <v>40826.208333333336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6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30"/>
        <v>20.333333333333332</v>
      </c>
      <c r="G312" t="s">
        <v>14</v>
      </c>
      <c r="H312">
        <f t="shared" si="28"/>
        <v>99.13</v>
      </c>
      <c r="I312">
        <v>16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7"/>
        <v>40277.208333333336</v>
      </c>
      <c r="O312" s="6">
        <f t="shared" si="25"/>
        <v>40292.208333333336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6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30"/>
        <v>203.36507936507937</v>
      </c>
      <c r="G313" t="s">
        <v>20</v>
      </c>
      <c r="H313">
        <f t="shared" si="28"/>
        <v>105.88</v>
      </c>
      <c r="I313">
        <v>121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7"/>
        <v>40590.25</v>
      </c>
      <c r="O313" s="6">
        <f t="shared" si="25"/>
        <v>40601.25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6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30"/>
        <v>310.2284263959391</v>
      </c>
      <c r="G314" t="s">
        <v>20</v>
      </c>
      <c r="H314">
        <f t="shared" si="28"/>
        <v>49</v>
      </c>
      <c r="I314">
        <v>3742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7"/>
        <v>41572.208333333336</v>
      </c>
      <c r="O314" s="6">
        <f t="shared" si="25"/>
        <v>41578.208333333336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6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30"/>
        <v>395.31818181818181</v>
      </c>
      <c r="G315" t="s">
        <v>20</v>
      </c>
      <c r="H315">
        <f t="shared" si="28"/>
        <v>39</v>
      </c>
      <c r="I315">
        <v>223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7"/>
        <v>40966.25</v>
      </c>
      <c r="O315" s="6">
        <f t="shared" si="25"/>
        <v>40967.25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6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30"/>
        <v>294.71428571428572</v>
      </c>
      <c r="G316" t="s">
        <v>20</v>
      </c>
      <c r="H316">
        <f t="shared" si="28"/>
        <v>31.02</v>
      </c>
      <c r="I316">
        <v>133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7"/>
        <v>43536.208333333328</v>
      </c>
      <c r="O316" s="6">
        <f t="shared" si="25"/>
        <v>43540.208333333328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6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30"/>
        <v>33.89473684210526</v>
      </c>
      <c r="G317" t="s">
        <v>14</v>
      </c>
      <c r="H317">
        <f t="shared" si="28"/>
        <v>103.87</v>
      </c>
      <c r="I317">
        <v>31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7"/>
        <v>41783.208333333336</v>
      </c>
      <c r="O317" s="6">
        <f t="shared" si="25"/>
        <v>41811.208333333336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6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30"/>
        <v>66.677083333333329</v>
      </c>
      <c r="G318" t="s">
        <v>14</v>
      </c>
      <c r="H318">
        <f t="shared" si="28"/>
        <v>59.27</v>
      </c>
      <c r="I318">
        <v>108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7"/>
        <v>43788.25</v>
      </c>
      <c r="O318" s="6">
        <f t="shared" si="25"/>
        <v>43788.25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6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30"/>
        <v>19.227272727272727</v>
      </c>
      <c r="G319" t="s">
        <v>14</v>
      </c>
      <c r="H319">
        <f t="shared" si="28"/>
        <v>42.3</v>
      </c>
      <c r="I319">
        <v>30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7"/>
        <v>42869.208333333328</v>
      </c>
      <c r="O319" s="6">
        <f t="shared" si="25"/>
        <v>42881.208333333328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6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30"/>
        <v>15.842105263157894</v>
      </c>
      <c r="G320" t="s">
        <v>14</v>
      </c>
      <c r="H320">
        <f t="shared" si="28"/>
        <v>53.12</v>
      </c>
      <c r="I320">
        <v>17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7"/>
        <v>41684.25</v>
      </c>
      <c r="O320" s="6">
        <f t="shared" si="25"/>
        <v>41685.25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6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30"/>
        <v>38.702380952380956</v>
      </c>
      <c r="G321" t="s">
        <v>74</v>
      </c>
      <c r="H321">
        <f t="shared" si="28"/>
        <v>50.8</v>
      </c>
      <c r="I321">
        <v>64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7"/>
        <v>40402.208333333336</v>
      </c>
      <c r="O321" s="6">
        <f t="shared" si="25"/>
        <v>40425.208333333336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6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30"/>
        <v>9.5876777251184837</v>
      </c>
      <c r="G322" t="s">
        <v>14</v>
      </c>
      <c r="H322">
        <f t="shared" si="28"/>
        <v>101.15</v>
      </c>
      <c r="I322">
        <v>80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7"/>
        <v>40673.208333333336</v>
      </c>
      <c r="O322" s="6">
        <f t="shared" si="25"/>
        <v>40681.208333333336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6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30"/>
        <v>94.144366197183089</v>
      </c>
      <c r="G323" t="s">
        <v>14</v>
      </c>
      <c r="H323">
        <f t="shared" si="28"/>
        <v>65</v>
      </c>
      <c r="I323">
        <v>2468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si="27"/>
        <v>40634.208333333336</v>
      </c>
      <c r="O323" s="6">
        <f t="shared" ref="O323:O386" si="31">(((M323/60)/60)/24) + DATE(1970,1,)</f>
        <v>40641.208333333336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2">RIGHT(R323,LEN(R323)-SEARCH("/",R323))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f t="shared" si="28"/>
        <v>38</v>
      </c>
      <c r="I324">
        <v>5168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ref="N324:N387" si="33">(((L324/60)/60)/24) +DATE(1970,1,1)</f>
        <v>40507.25</v>
      </c>
      <c r="O324" s="6">
        <f t="shared" si="31"/>
        <v>40519.25</v>
      </c>
      <c r="P324" t="b">
        <v>0</v>
      </c>
      <c r="Q324" t="b">
        <v>0</v>
      </c>
      <c r="R324" t="s">
        <v>33</v>
      </c>
      <c r="S324" t="str">
        <f t="shared" si="29"/>
        <v>theater</v>
      </c>
      <c r="T324" t="str">
        <f t="shared" si="32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f t="shared" ref="H325:H388" si="34">IF(F325=0,0, ROUND(E325/I325,2))</f>
        <v>82.62</v>
      </c>
      <c r="I325">
        <v>26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3"/>
        <v>41725.208333333336</v>
      </c>
      <c r="O325" s="6">
        <f t="shared" si="31"/>
        <v>41726.208333333336</v>
      </c>
      <c r="P325" t="b">
        <v>0</v>
      </c>
      <c r="Q325" t="b">
        <v>0</v>
      </c>
      <c r="R325" t="s">
        <v>42</v>
      </c>
      <c r="S325" t="str">
        <f t="shared" ref="S325:S388" si="35">LEFT(R325,SEARCH("/",R325)-1)</f>
        <v>film &amp; video</v>
      </c>
      <c r="T325" t="str">
        <f t="shared" si="32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f t="shared" si="34"/>
        <v>37.94</v>
      </c>
      <c r="I326">
        <v>307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3"/>
        <v>42176.208333333328</v>
      </c>
      <c r="O326" s="6">
        <f t="shared" si="31"/>
        <v>42187.208333333328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2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f t="shared" si="34"/>
        <v>80.78</v>
      </c>
      <c r="I327">
        <v>73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3"/>
        <v>43267.208333333328</v>
      </c>
      <c r="O327" s="6">
        <f t="shared" si="31"/>
        <v>43289.208333333328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2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f t="shared" si="34"/>
        <v>25.98</v>
      </c>
      <c r="I328">
        <v>128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3"/>
        <v>42364.25</v>
      </c>
      <c r="O328" s="6">
        <f t="shared" si="31"/>
        <v>42369.25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2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ref="F329:F392" si="36">(E329/D329*100)</f>
        <v>38.53846153846154</v>
      </c>
      <c r="G329" t="s">
        <v>14</v>
      </c>
      <c r="H329">
        <f t="shared" si="34"/>
        <v>30.36</v>
      </c>
      <c r="I329">
        <v>33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3"/>
        <v>43705.208333333328</v>
      </c>
      <c r="O329" s="6">
        <f t="shared" si="31"/>
        <v>43708.208333333328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2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6"/>
        <v>133.56231003039514</v>
      </c>
      <c r="G330" t="s">
        <v>20</v>
      </c>
      <c r="H330">
        <f t="shared" si="34"/>
        <v>54</v>
      </c>
      <c r="I330">
        <v>2441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3"/>
        <v>43434.25</v>
      </c>
      <c r="O330" s="6">
        <f t="shared" si="31"/>
        <v>43444.25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2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6"/>
        <v>22.896588486140725</v>
      </c>
      <c r="G331" t="s">
        <v>47</v>
      </c>
      <c r="H331">
        <f t="shared" si="34"/>
        <v>101.79</v>
      </c>
      <c r="I331">
        <v>211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3"/>
        <v>42716.25</v>
      </c>
      <c r="O331" s="6">
        <f t="shared" si="31"/>
        <v>42726.25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2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6"/>
        <v>184.95548961424333</v>
      </c>
      <c r="G332" t="s">
        <v>20</v>
      </c>
      <c r="H332">
        <f t="shared" si="34"/>
        <v>45</v>
      </c>
      <c r="I332">
        <v>1385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3"/>
        <v>43077.25</v>
      </c>
      <c r="O332" s="6">
        <f t="shared" si="31"/>
        <v>43077.25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2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6"/>
        <v>443.72727272727275</v>
      </c>
      <c r="G333" t="s">
        <v>20</v>
      </c>
      <c r="H333">
        <f t="shared" si="34"/>
        <v>77.069999999999993</v>
      </c>
      <c r="I333">
        <v>190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3"/>
        <v>40896.25</v>
      </c>
      <c r="O333" s="6">
        <f t="shared" si="31"/>
        <v>40896.25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2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6"/>
        <v>199.9806763285024</v>
      </c>
      <c r="G334" t="s">
        <v>20</v>
      </c>
      <c r="H334">
        <f t="shared" si="34"/>
        <v>88.08</v>
      </c>
      <c r="I334">
        <v>470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3"/>
        <v>41361.208333333336</v>
      </c>
      <c r="O334" s="6">
        <f t="shared" si="31"/>
        <v>41361.208333333336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2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6"/>
        <v>123.95833333333333</v>
      </c>
      <c r="G335" t="s">
        <v>20</v>
      </c>
      <c r="H335">
        <f t="shared" si="34"/>
        <v>47.04</v>
      </c>
      <c r="I335">
        <v>253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3"/>
        <v>43424.25</v>
      </c>
      <c r="O335" s="6">
        <f t="shared" si="31"/>
        <v>43451.25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2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6"/>
        <v>186.61329305135951</v>
      </c>
      <c r="G336" t="s">
        <v>20</v>
      </c>
      <c r="H336">
        <f t="shared" si="34"/>
        <v>111</v>
      </c>
      <c r="I336">
        <v>1113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3"/>
        <v>43110.25</v>
      </c>
      <c r="O336" s="6">
        <f t="shared" si="31"/>
        <v>43116.25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2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6"/>
        <v>114.28538550057536</v>
      </c>
      <c r="G337" t="s">
        <v>20</v>
      </c>
      <c r="H337">
        <f t="shared" si="34"/>
        <v>87</v>
      </c>
      <c r="I337">
        <v>2283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3"/>
        <v>43784.25</v>
      </c>
      <c r="O337" s="6">
        <f t="shared" si="31"/>
        <v>43796.25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2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6"/>
        <v>97.032531824611041</v>
      </c>
      <c r="G338" t="s">
        <v>14</v>
      </c>
      <c r="H338">
        <f t="shared" si="34"/>
        <v>63.99</v>
      </c>
      <c r="I338">
        <v>1072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3"/>
        <v>40527.25</v>
      </c>
      <c r="O338" s="6">
        <f t="shared" si="31"/>
        <v>40527.25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2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6"/>
        <v>122.81904761904762</v>
      </c>
      <c r="G339" t="s">
        <v>20</v>
      </c>
      <c r="H339">
        <f t="shared" si="34"/>
        <v>105.99</v>
      </c>
      <c r="I339">
        <v>1095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3"/>
        <v>43780.25</v>
      </c>
      <c r="O339" s="6">
        <f t="shared" si="31"/>
        <v>43780.25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2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6"/>
        <v>179.14326647564468</v>
      </c>
      <c r="G340" t="s">
        <v>20</v>
      </c>
      <c r="H340">
        <f t="shared" si="34"/>
        <v>73.989999999999995</v>
      </c>
      <c r="I340">
        <v>1690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3"/>
        <v>40821.208333333336</v>
      </c>
      <c r="O340" s="6">
        <f t="shared" si="31"/>
        <v>40850.208333333336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2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6"/>
        <v>79.951577402787962</v>
      </c>
      <c r="G341" t="s">
        <v>74</v>
      </c>
      <c r="H341">
        <f t="shared" si="34"/>
        <v>84.02</v>
      </c>
      <c r="I341">
        <v>1297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3"/>
        <v>42949.208333333328</v>
      </c>
      <c r="O341" s="6">
        <f t="shared" si="31"/>
        <v>42962.208333333328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2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6"/>
        <v>94.242587601078171</v>
      </c>
      <c r="G342" t="s">
        <v>14</v>
      </c>
      <c r="H342">
        <f t="shared" si="34"/>
        <v>88.97</v>
      </c>
      <c r="I342">
        <v>393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3"/>
        <v>40889.25</v>
      </c>
      <c r="O342" s="6">
        <f t="shared" si="31"/>
        <v>40889.25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2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6"/>
        <v>84.669291338582681</v>
      </c>
      <c r="G343" t="s">
        <v>14</v>
      </c>
      <c r="H343">
        <f t="shared" si="34"/>
        <v>76.989999999999995</v>
      </c>
      <c r="I343">
        <v>1257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3"/>
        <v>42244.208333333328</v>
      </c>
      <c r="O343" s="6">
        <f t="shared" si="31"/>
        <v>42250.208333333328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2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6"/>
        <v>66.521920668058456</v>
      </c>
      <c r="G344" t="s">
        <v>14</v>
      </c>
      <c r="H344">
        <f t="shared" si="34"/>
        <v>97.15</v>
      </c>
      <c r="I344">
        <v>328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3"/>
        <v>41475.208333333336</v>
      </c>
      <c r="O344" s="6">
        <f t="shared" si="31"/>
        <v>41486.208333333336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2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6"/>
        <v>53.922222222222224</v>
      </c>
      <c r="G345" t="s">
        <v>14</v>
      </c>
      <c r="H345">
        <f t="shared" si="34"/>
        <v>33.01</v>
      </c>
      <c r="I345">
        <v>147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3"/>
        <v>41597.25</v>
      </c>
      <c r="O345" s="6">
        <f t="shared" si="31"/>
        <v>41649.25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2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6"/>
        <v>41.983299595141702</v>
      </c>
      <c r="G346" t="s">
        <v>14</v>
      </c>
      <c r="H346">
        <f t="shared" si="34"/>
        <v>99.95</v>
      </c>
      <c r="I346">
        <v>830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3"/>
        <v>43122.25</v>
      </c>
      <c r="O346" s="6">
        <f t="shared" si="31"/>
        <v>43161.25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2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6"/>
        <v>14.69479695431472</v>
      </c>
      <c r="G347" t="s">
        <v>14</v>
      </c>
      <c r="H347">
        <f t="shared" si="34"/>
        <v>69.97</v>
      </c>
      <c r="I347">
        <v>331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3"/>
        <v>42194.208333333328</v>
      </c>
      <c r="O347" s="6">
        <f t="shared" si="31"/>
        <v>42194.208333333328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2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6"/>
        <v>34.475000000000001</v>
      </c>
      <c r="G348" t="s">
        <v>14</v>
      </c>
      <c r="H348">
        <f t="shared" si="34"/>
        <v>110.32</v>
      </c>
      <c r="I348">
        <v>25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3"/>
        <v>42971.208333333328</v>
      </c>
      <c r="O348" s="6">
        <f t="shared" si="31"/>
        <v>43025.208333333328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2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6"/>
        <v>1400.7777777777778</v>
      </c>
      <c r="G349" t="s">
        <v>20</v>
      </c>
      <c r="H349">
        <f t="shared" si="34"/>
        <v>66.010000000000005</v>
      </c>
      <c r="I349">
        <v>191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3"/>
        <v>42046.25</v>
      </c>
      <c r="O349" s="6">
        <f t="shared" si="31"/>
        <v>42069.25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2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6"/>
        <v>71.770351758793964</v>
      </c>
      <c r="G350" t="s">
        <v>14</v>
      </c>
      <c r="H350">
        <f t="shared" si="34"/>
        <v>41.01</v>
      </c>
      <c r="I350">
        <v>3483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3"/>
        <v>42782.25</v>
      </c>
      <c r="O350" s="6">
        <f t="shared" si="31"/>
        <v>42794.25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2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6"/>
        <v>53.074115044247783</v>
      </c>
      <c r="G351" t="s">
        <v>14</v>
      </c>
      <c r="H351">
        <f t="shared" si="34"/>
        <v>103.96</v>
      </c>
      <c r="I351">
        <v>923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3"/>
        <v>42930.208333333328</v>
      </c>
      <c r="O351" s="6">
        <f t="shared" si="31"/>
        <v>42959.208333333328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2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6"/>
        <v>5</v>
      </c>
      <c r="G352" t="s">
        <v>14</v>
      </c>
      <c r="H352">
        <f t="shared" si="34"/>
        <v>5</v>
      </c>
      <c r="I352">
        <v>1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3"/>
        <v>42144.208333333328</v>
      </c>
      <c r="O352" s="6">
        <f t="shared" si="31"/>
        <v>42161.208333333328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2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6"/>
        <v>127.70715249662618</v>
      </c>
      <c r="G353" t="s">
        <v>20</v>
      </c>
      <c r="H353">
        <f t="shared" si="34"/>
        <v>47.01</v>
      </c>
      <c r="I353">
        <v>2013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3"/>
        <v>42240.208333333328</v>
      </c>
      <c r="O353" s="6">
        <f t="shared" si="31"/>
        <v>42253.208333333328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2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6"/>
        <v>34.892857142857139</v>
      </c>
      <c r="G354" t="s">
        <v>14</v>
      </c>
      <c r="H354">
        <f t="shared" si="34"/>
        <v>29.61</v>
      </c>
      <c r="I354">
        <v>33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3"/>
        <v>42315.25</v>
      </c>
      <c r="O354" s="6">
        <f t="shared" si="31"/>
        <v>42322.25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2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6"/>
        <v>410.59821428571428</v>
      </c>
      <c r="G355" t="s">
        <v>20</v>
      </c>
      <c r="H355">
        <f t="shared" si="34"/>
        <v>81.010000000000005</v>
      </c>
      <c r="I355">
        <v>1703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3"/>
        <v>43651.208333333328</v>
      </c>
      <c r="O355" s="6">
        <f t="shared" si="31"/>
        <v>43651.208333333328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2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6"/>
        <v>123.73770491803278</v>
      </c>
      <c r="G356" t="s">
        <v>20</v>
      </c>
      <c r="H356">
        <f t="shared" si="34"/>
        <v>94.35</v>
      </c>
      <c r="I356">
        <v>80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3"/>
        <v>41520.208333333336</v>
      </c>
      <c r="O356" s="6">
        <f t="shared" si="31"/>
        <v>41526.208333333336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2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6"/>
        <v>58.973684210526315</v>
      </c>
      <c r="G357" t="s">
        <v>47</v>
      </c>
      <c r="H357">
        <f t="shared" si="34"/>
        <v>26.06</v>
      </c>
      <c r="I357">
        <v>86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3"/>
        <v>42757.25</v>
      </c>
      <c r="O357" s="6">
        <f t="shared" si="31"/>
        <v>42796.25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2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6"/>
        <v>36.892473118279568</v>
      </c>
      <c r="G358" t="s">
        <v>14</v>
      </c>
      <c r="H358">
        <f t="shared" si="34"/>
        <v>85.78</v>
      </c>
      <c r="I358">
        <v>40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3"/>
        <v>40922.25</v>
      </c>
      <c r="O358" s="6">
        <f t="shared" si="31"/>
        <v>40930.25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2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6"/>
        <v>184.91304347826087</v>
      </c>
      <c r="G359" t="s">
        <v>20</v>
      </c>
      <c r="H359">
        <f t="shared" si="34"/>
        <v>103.73</v>
      </c>
      <c r="I359">
        <v>41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3"/>
        <v>42250.208333333328</v>
      </c>
      <c r="O359" s="6">
        <f t="shared" si="31"/>
        <v>42274.208333333328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2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6"/>
        <v>11.814432989690722</v>
      </c>
      <c r="G360" t="s">
        <v>14</v>
      </c>
      <c r="H360">
        <f t="shared" si="34"/>
        <v>49.83</v>
      </c>
      <c r="I360">
        <v>23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3"/>
        <v>43322.208333333328</v>
      </c>
      <c r="O360" s="6">
        <f t="shared" si="31"/>
        <v>43324.208333333328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2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6"/>
        <v>298.7</v>
      </c>
      <c r="G361" t="s">
        <v>20</v>
      </c>
      <c r="H361">
        <f t="shared" si="34"/>
        <v>63.89</v>
      </c>
      <c r="I361">
        <v>187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3"/>
        <v>40782.208333333336</v>
      </c>
      <c r="O361" s="6">
        <f t="shared" si="31"/>
        <v>40788.208333333336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2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6"/>
        <v>226.35175879396985</v>
      </c>
      <c r="G362" t="s">
        <v>20</v>
      </c>
      <c r="H362">
        <f t="shared" si="34"/>
        <v>47</v>
      </c>
      <c r="I362">
        <v>2875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3"/>
        <v>40544.25</v>
      </c>
      <c r="O362" s="6">
        <f t="shared" si="31"/>
        <v>40557.25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2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6"/>
        <v>173.56363636363636</v>
      </c>
      <c r="G363" t="s">
        <v>20</v>
      </c>
      <c r="H363">
        <f t="shared" si="34"/>
        <v>108.48</v>
      </c>
      <c r="I363">
        <v>88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3"/>
        <v>43015.208333333328</v>
      </c>
      <c r="O363" s="6">
        <f t="shared" si="31"/>
        <v>43038.208333333328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2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6"/>
        <v>371.75675675675677</v>
      </c>
      <c r="G364" t="s">
        <v>20</v>
      </c>
      <c r="H364">
        <f t="shared" si="34"/>
        <v>72.02</v>
      </c>
      <c r="I364">
        <v>191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3"/>
        <v>40570.25</v>
      </c>
      <c r="O364" s="6">
        <f t="shared" si="31"/>
        <v>40607.25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2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6"/>
        <v>160.19230769230771</v>
      </c>
      <c r="G365" t="s">
        <v>20</v>
      </c>
      <c r="H365">
        <f t="shared" si="34"/>
        <v>59.93</v>
      </c>
      <c r="I365">
        <v>139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3"/>
        <v>40904.25</v>
      </c>
      <c r="O365" s="6">
        <f t="shared" si="31"/>
        <v>40904.25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2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6"/>
        <v>1616.3333333333335</v>
      </c>
      <c r="G366" t="s">
        <v>20</v>
      </c>
      <c r="H366">
        <f t="shared" si="34"/>
        <v>78.209999999999994</v>
      </c>
      <c r="I366">
        <v>186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3"/>
        <v>43164.25</v>
      </c>
      <c r="O366" s="6">
        <f t="shared" si="31"/>
        <v>43193.208333333328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2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6"/>
        <v>733.4375</v>
      </c>
      <c r="G367" t="s">
        <v>20</v>
      </c>
      <c r="H367">
        <f t="shared" si="34"/>
        <v>104.78</v>
      </c>
      <c r="I367">
        <v>112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3"/>
        <v>42733.25</v>
      </c>
      <c r="O367" s="6">
        <f t="shared" si="31"/>
        <v>42759.25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2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6"/>
        <v>592.11111111111109</v>
      </c>
      <c r="G368" t="s">
        <v>20</v>
      </c>
      <c r="H368">
        <f t="shared" si="34"/>
        <v>105.52</v>
      </c>
      <c r="I368">
        <v>101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3"/>
        <v>40546.25</v>
      </c>
      <c r="O368" s="6">
        <f t="shared" si="31"/>
        <v>40546.25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2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6"/>
        <v>18.888888888888889</v>
      </c>
      <c r="G369" t="s">
        <v>14</v>
      </c>
      <c r="H369">
        <f t="shared" si="34"/>
        <v>24.93</v>
      </c>
      <c r="I369">
        <v>75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3"/>
        <v>41930.208333333336</v>
      </c>
      <c r="O369" s="6">
        <f t="shared" si="31"/>
        <v>41953.25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2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6"/>
        <v>276.80769230769232</v>
      </c>
      <c r="G370" t="s">
        <v>20</v>
      </c>
      <c r="H370">
        <f t="shared" si="34"/>
        <v>69.87</v>
      </c>
      <c r="I370">
        <v>206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3"/>
        <v>40464.208333333336</v>
      </c>
      <c r="O370" s="6">
        <f t="shared" si="31"/>
        <v>40486.208333333336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2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6"/>
        <v>273.01851851851848</v>
      </c>
      <c r="G371" t="s">
        <v>20</v>
      </c>
      <c r="H371">
        <f t="shared" si="34"/>
        <v>95.73</v>
      </c>
      <c r="I371">
        <v>154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3"/>
        <v>41308.25</v>
      </c>
      <c r="O371" s="6">
        <f t="shared" si="31"/>
        <v>41346.208333333336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2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6"/>
        <v>159.36331255565449</v>
      </c>
      <c r="G372" t="s">
        <v>20</v>
      </c>
      <c r="H372">
        <f t="shared" si="34"/>
        <v>30</v>
      </c>
      <c r="I372">
        <v>5966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3"/>
        <v>43570.208333333328</v>
      </c>
      <c r="O372" s="6">
        <f t="shared" si="31"/>
        <v>43575.208333333328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2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6"/>
        <v>67.869978858350947</v>
      </c>
      <c r="G373" t="s">
        <v>14</v>
      </c>
      <c r="H373">
        <f t="shared" si="34"/>
        <v>59.01</v>
      </c>
      <c r="I373">
        <v>2176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3"/>
        <v>42043.25</v>
      </c>
      <c r="O373" s="6">
        <f t="shared" si="31"/>
        <v>42093.208333333328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2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6"/>
        <v>1591.5555555555554</v>
      </c>
      <c r="G374" t="s">
        <v>20</v>
      </c>
      <c r="H374">
        <f t="shared" si="34"/>
        <v>84.76</v>
      </c>
      <c r="I374">
        <v>169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3"/>
        <v>42012.25</v>
      </c>
      <c r="O374" s="6">
        <f t="shared" si="31"/>
        <v>42031.25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2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6"/>
        <v>730.18222222222221</v>
      </c>
      <c r="G375" t="s">
        <v>20</v>
      </c>
      <c r="H375">
        <f t="shared" si="34"/>
        <v>78.010000000000005</v>
      </c>
      <c r="I375">
        <v>2106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3"/>
        <v>42964.208333333328</v>
      </c>
      <c r="O375" s="6">
        <f t="shared" si="31"/>
        <v>42971.208333333328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2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6"/>
        <v>13.185782556750297</v>
      </c>
      <c r="G376" t="s">
        <v>14</v>
      </c>
      <c r="H376">
        <f t="shared" si="34"/>
        <v>50.05</v>
      </c>
      <c r="I376">
        <v>441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3"/>
        <v>43476.25</v>
      </c>
      <c r="O376" s="6">
        <f t="shared" si="31"/>
        <v>43480.25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2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6"/>
        <v>54.777777777777779</v>
      </c>
      <c r="G377" t="s">
        <v>14</v>
      </c>
      <c r="H377">
        <f t="shared" si="34"/>
        <v>59.16</v>
      </c>
      <c r="I377">
        <v>25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3"/>
        <v>42293.208333333328</v>
      </c>
      <c r="O377" s="6">
        <f t="shared" si="31"/>
        <v>42349.25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2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6"/>
        <v>361.02941176470591</v>
      </c>
      <c r="G378" t="s">
        <v>20</v>
      </c>
      <c r="H378">
        <f t="shared" si="34"/>
        <v>93.7</v>
      </c>
      <c r="I378">
        <v>131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3"/>
        <v>41826.208333333336</v>
      </c>
      <c r="O378" s="6">
        <f t="shared" si="31"/>
        <v>41831.208333333336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2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6"/>
        <v>10.257545271629779</v>
      </c>
      <c r="G379" t="s">
        <v>14</v>
      </c>
      <c r="H379">
        <f t="shared" si="34"/>
        <v>40.14</v>
      </c>
      <c r="I379">
        <v>127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3"/>
        <v>43760.208333333328</v>
      </c>
      <c r="O379" s="6">
        <f t="shared" si="31"/>
        <v>43773.25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2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6"/>
        <v>13.962962962962964</v>
      </c>
      <c r="G380" t="s">
        <v>14</v>
      </c>
      <c r="H380">
        <f t="shared" si="34"/>
        <v>70.09</v>
      </c>
      <c r="I380">
        <v>355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3"/>
        <v>43241.208333333328</v>
      </c>
      <c r="O380" s="6">
        <f t="shared" si="31"/>
        <v>43278.208333333328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2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6"/>
        <v>40.444444444444443</v>
      </c>
      <c r="G381" t="s">
        <v>14</v>
      </c>
      <c r="H381">
        <f t="shared" si="34"/>
        <v>66.180000000000007</v>
      </c>
      <c r="I381">
        <v>44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3"/>
        <v>40843.208333333336</v>
      </c>
      <c r="O381" s="6">
        <f t="shared" si="31"/>
        <v>40856.25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2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6"/>
        <v>160.32</v>
      </c>
      <c r="G382" t="s">
        <v>20</v>
      </c>
      <c r="H382">
        <f t="shared" si="34"/>
        <v>47.71</v>
      </c>
      <c r="I382">
        <v>84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3"/>
        <v>41448.208333333336</v>
      </c>
      <c r="O382" s="6">
        <f t="shared" si="31"/>
        <v>41452.208333333336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2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6"/>
        <v>183.9433962264151</v>
      </c>
      <c r="G383" t="s">
        <v>20</v>
      </c>
      <c r="H383">
        <f t="shared" si="34"/>
        <v>62.9</v>
      </c>
      <c r="I383">
        <v>155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3"/>
        <v>42163.208333333328</v>
      </c>
      <c r="O383" s="6">
        <f t="shared" si="31"/>
        <v>42208.208333333328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2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6"/>
        <v>63.769230769230766</v>
      </c>
      <c r="G384" t="s">
        <v>14</v>
      </c>
      <c r="H384">
        <f t="shared" si="34"/>
        <v>86.61</v>
      </c>
      <c r="I384">
        <v>67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3"/>
        <v>43024.208333333328</v>
      </c>
      <c r="O384" s="6">
        <f t="shared" si="31"/>
        <v>43042.208333333328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2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6"/>
        <v>225.38095238095238</v>
      </c>
      <c r="G385" t="s">
        <v>20</v>
      </c>
      <c r="H385">
        <f t="shared" si="34"/>
        <v>75.13</v>
      </c>
      <c r="I385">
        <v>189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3"/>
        <v>43509.25</v>
      </c>
      <c r="O385" s="6">
        <f t="shared" si="31"/>
        <v>43514.25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2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6"/>
        <v>172.00961538461539</v>
      </c>
      <c r="G386" t="s">
        <v>20</v>
      </c>
      <c r="H386">
        <f t="shared" si="34"/>
        <v>41</v>
      </c>
      <c r="I386">
        <v>4799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3"/>
        <v>42776.25</v>
      </c>
      <c r="O386" s="6">
        <f t="shared" si="31"/>
        <v>42802.25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2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6"/>
        <v>146.16709511568124</v>
      </c>
      <c r="G387" t="s">
        <v>20</v>
      </c>
      <c r="H387">
        <f t="shared" si="34"/>
        <v>50.01</v>
      </c>
      <c r="I387">
        <v>1137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si="33"/>
        <v>43553.208333333328</v>
      </c>
      <c r="O387" s="6">
        <f t="shared" ref="O387:O450" si="37">(((M387/60)/60)/24) + DATE(1970,1,)</f>
        <v>43584.208333333328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38">RIGHT(R387,LEN(R387)-SEARCH("/",R387))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f t="shared" si="34"/>
        <v>96.96</v>
      </c>
      <c r="I388">
        <v>1068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ref="N388:N451" si="39">(((L388/60)/60)/24) +DATE(1970,1,1)</f>
        <v>40355.208333333336</v>
      </c>
      <c r="O388" s="6">
        <f t="shared" si="37"/>
        <v>40366.208333333336</v>
      </c>
      <c r="P388" t="b">
        <v>0</v>
      </c>
      <c r="Q388" t="b">
        <v>0</v>
      </c>
      <c r="R388" t="s">
        <v>33</v>
      </c>
      <c r="S388" t="str">
        <f t="shared" si="35"/>
        <v>theater</v>
      </c>
      <c r="T388" t="str">
        <f t="shared" si="38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f t="shared" ref="H389:H452" si="40">IF(F389=0,0, ROUND(E389/I389,2))</f>
        <v>100.93</v>
      </c>
      <c r="I389">
        <v>424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9"/>
        <v>41072.208333333336</v>
      </c>
      <c r="O389" s="6">
        <f t="shared" si="37"/>
        <v>41076.208333333336</v>
      </c>
      <c r="P389" t="b">
        <v>0</v>
      </c>
      <c r="Q389" t="b">
        <v>0</v>
      </c>
      <c r="R389" t="s">
        <v>65</v>
      </c>
      <c r="S389" t="str">
        <f t="shared" ref="S389:S452" si="41">LEFT(R389,SEARCH("/",R389)-1)</f>
        <v>technology</v>
      </c>
      <c r="T389" t="str">
        <f t="shared" si="38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f t="shared" si="40"/>
        <v>89.23</v>
      </c>
      <c r="I390">
        <v>145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9"/>
        <v>40912.25</v>
      </c>
      <c r="O390" s="6">
        <f t="shared" si="37"/>
        <v>40913.25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38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f t="shared" si="40"/>
        <v>87.98</v>
      </c>
      <c r="I391">
        <v>1152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9"/>
        <v>40479.208333333336</v>
      </c>
      <c r="O391" s="6">
        <f t="shared" si="37"/>
        <v>40505.25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38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f t="shared" si="40"/>
        <v>89.54</v>
      </c>
      <c r="I392">
        <v>50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9"/>
        <v>41530.208333333336</v>
      </c>
      <c r="O392" s="6">
        <f t="shared" si="37"/>
        <v>41544.208333333336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38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ref="F393:F456" si="42">(E393/D393*100)</f>
        <v>7.2731788079470201</v>
      </c>
      <c r="G393" t="s">
        <v>14</v>
      </c>
      <c r="H393">
        <f t="shared" si="40"/>
        <v>29.09</v>
      </c>
      <c r="I393">
        <v>151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9"/>
        <v>41653.25</v>
      </c>
      <c r="O393" s="6">
        <f t="shared" si="37"/>
        <v>41654.25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38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2"/>
        <v>65.642371234207957</v>
      </c>
      <c r="G394" t="s">
        <v>14</v>
      </c>
      <c r="H394">
        <f t="shared" si="40"/>
        <v>42.01</v>
      </c>
      <c r="I394">
        <v>1608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9"/>
        <v>40549.25</v>
      </c>
      <c r="O394" s="6">
        <f t="shared" si="37"/>
        <v>40550.25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38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2"/>
        <v>228.96178343949046</v>
      </c>
      <c r="G395" t="s">
        <v>20</v>
      </c>
      <c r="H395">
        <f t="shared" si="40"/>
        <v>47</v>
      </c>
      <c r="I395">
        <v>3059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9"/>
        <v>42933.208333333328</v>
      </c>
      <c r="O395" s="6">
        <f t="shared" si="37"/>
        <v>42933.208333333328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38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2"/>
        <v>469.37499999999994</v>
      </c>
      <c r="G396" t="s">
        <v>20</v>
      </c>
      <c r="H396">
        <f t="shared" si="40"/>
        <v>110.44</v>
      </c>
      <c r="I396">
        <v>34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9"/>
        <v>41484.208333333336</v>
      </c>
      <c r="O396" s="6">
        <f t="shared" si="37"/>
        <v>41493.208333333336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38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2"/>
        <v>130.11267605633802</v>
      </c>
      <c r="G397" t="s">
        <v>20</v>
      </c>
      <c r="H397">
        <f t="shared" si="40"/>
        <v>41.99</v>
      </c>
      <c r="I397">
        <v>220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9"/>
        <v>40885.25</v>
      </c>
      <c r="O397" s="6">
        <f t="shared" si="37"/>
        <v>40885.25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38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2"/>
        <v>167.05422993492408</v>
      </c>
      <c r="G398" t="s">
        <v>20</v>
      </c>
      <c r="H398">
        <f t="shared" si="40"/>
        <v>48.01</v>
      </c>
      <c r="I398">
        <v>1604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9"/>
        <v>43378.208333333328</v>
      </c>
      <c r="O398" s="6">
        <f t="shared" si="37"/>
        <v>43385.208333333328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38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2"/>
        <v>173.8641975308642</v>
      </c>
      <c r="G399" t="s">
        <v>20</v>
      </c>
      <c r="H399">
        <f t="shared" si="40"/>
        <v>31.02</v>
      </c>
      <c r="I399">
        <v>454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9"/>
        <v>41417.208333333336</v>
      </c>
      <c r="O399" s="6">
        <f t="shared" si="37"/>
        <v>41422.208333333336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38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2"/>
        <v>717.76470588235293</v>
      </c>
      <c r="G400" t="s">
        <v>20</v>
      </c>
      <c r="H400">
        <f t="shared" si="40"/>
        <v>99.2</v>
      </c>
      <c r="I400">
        <v>123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9"/>
        <v>43228.208333333328</v>
      </c>
      <c r="O400" s="6">
        <f t="shared" si="37"/>
        <v>43229.208333333328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38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2"/>
        <v>63.850976361767728</v>
      </c>
      <c r="G401" t="s">
        <v>14</v>
      </c>
      <c r="H401">
        <f t="shared" si="40"/>
        <v>66.02</v>
      </c>
      <c r="I401">
        <v>941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9"/>
        <v>40576.25</v>
      </c>
      <c r="O401" s="6">
        <f t="shared" si="37"/>
        <v>40582.25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38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2"/>
        <v>2</v>
      </c>
      <c r="G402" t="s">
        <v>14</v>
      </c>
      <c r="H402">
        <f t="shared" si="40"/>
        <v>2</v>
      </c>
      <c r="I402">
        <v>1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9"/>
        <v>41502.208333333336</v>
      </c>
      <c r="O402" s="6">
        <f t="shared" si="37"/>
        <v>41523.208333333336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38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2"/>
        <v>1530.2222222222222</v>
      </c>
      <c r="G403" t="s">
        <v>20</v>
      </c>
      <c r="H403">
        <f t="shared" si="40"/>
        <v>46.06</v>
      </c>
      <c r="I403">
        <v>299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9"/>
        <v>43765.208333333328</v>
      </c>
      <c r="O403" s="6">
        <f t="shared" si="37"/>
        <v>43764.208333333328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38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2"/>
        <v>40.356164383561641</v>
      </c>
      <c r="G404" t="s">
        <v>14</v>
      </c>
      <c r="H404">
        <f t="shared" si="40"/>
        <v>73.650000000000006</v>
      </c>
      <c r="I404">
        <v>40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9"/>
        <v>40914.25</v>
      </c>
      <c r="O404" s="6">
        <f t="shared" si="37"/>
        <v>40960.25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38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2"/>
        <v>86.220633299284984</v>
      </c>
      <c r="G405" t="s">
        <v>14</v>
      </c>
      <c r="H405">
        <f t="shared" si="40"/>
        <v>55.99</v>
      </c>
      <c r="I405">
        <v>3015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9"/>
        <v>40310.208333333336</v>
      </c>
      <c r="O405" s="6">
        <f t="shared" si="37"/>
        <v>40345.208333333336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38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2"/>
        <v>315.58486707566465</v>
      </c>
      <c r="G406" t="s">
        <v>20</v>
      </c>
      <c r="H406">
        <f t="shared" si="40"/>
        <v>68.989999999999995</v>
      </c>
      <c r="I406">
        <v>2237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9"/>
        <v>43053.25</v>
      </c>
      <c r="O406" s="6">
        <f t="shared" si="37"/>
        <v>43055.25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38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2"/>
        <v>89.618243243243242</v>
      </c>
      <c r="G407" t="s">
        <v>14</v>
      </c>
      <c r="H407">
        <f t="shared" si="40"/>
        <v>60.98</v>
      </c>
      <c r="I407">
        <v>435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9"/>
        <v>43255.208333333328</v>
      </c>
      <c r="O407" s="6">
        <f t="shared" si="37"/>
        <v>43304.208333333328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38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2"/>
        <v>182.14503816793894</v>
      </c>
      <c r="G408" t="s">
        <v>20</v>
      </c>
      <c r="H408">
        <f t="shared" si="40"/>
        <v>110.98</v>
      </c>
      <c r="I408">
        <v>645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9"/>
        <v>41304.25</v>
      </c>
      <c r="O408" s="6">
        <f t="shared" si="37"/>
        <v>41315.25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38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2"/>
        <v>355.88235294117646</v>
      </c>
      <c r="G409" t="s">
        <v>20</v>
      </c>
      <c r="H409">
        <f t="shared" si="40"/>
        <v>25</v>
      </c>
      <c r="I409">
        <v>484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9"/>
        <v>43751.208333333328</v>
      </c>
      <c r="O409" s="6">
        <f t="shared" si="37"/>
        <v>43757.208333333328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38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2"/>
        <v>131.83695652173913</v>
      </c>
      <c r="G410" t="s">
        <v>20</v>
      </c>
      <c r="H410">
        <f t="shared" si="40"/>
        <v>78.760000000000005</v>
      </c>
      <c r="I410">
        <v>154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9"/>
        <v>42541.208333333328</v>
      </c>
      <c r="O410" s="6">
        <f t="shared" si="37"/>
        <v>42560.208333333328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38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2"/>
        <v>46.315634218289084</v>
      </c>
      <c r="G411" t="s">
        <v>14</v>
      </c>
      <c r="H411">
        <f t="shared" si="40"/>
        <v>87.96</v>
      </c>
      <c r="I411">
        <v>714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9"/>
        <v>42843.208333333328</v>
      </c>
      <c r="O411" s="6">
        <f t="shared" si="37"/>
        <v>42846.208333333328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38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2"/>
        <v>36.132726089785294</v>
      </c>
      <c r="G412" t="s">
        <v>47</v>
      </c>
      <c r="H412">
        <f t="shared" si="40"/>
        <v>49.99</v>
      </c>
      <c r="I412">
        <v>1111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9"/>
        <v>42122.208333333328</v>
      </c>
      <c r="O412" s="6">
        <f t="shared" si="37"/>
        <v>42121.208333333328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38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2"/>
        <v>104.62820512820512</v>
      </c>
      <c r="G413" t="s">
        <v>20</v>
      </c>
      <c r="H413">
        <f t="shared" si="40"/>
        <v>99.52</v>
      </c>
      <c r="I413">
        <v>82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9"/>
        <v>42884.208333333328</v>
      </c>
      <c r="O413" s="6">
        <f t="shared" si="37"/>
        <v>42885.208333333328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38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2"/>
        <v>668.85714285714289</v>
      </c>
      <c r="G414" t="s">
        <v>20</v>
      </c>
      <c r="H414">
        <f t="shared" si="40"/>
        <v>104.82</v>
      </c>
      <c r="I414">
        <v>134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9"/>
        <v>41642.25</v>
      </c>
      <c r="O414" s="6">
        <f t="shared" si="37"/>
        <v>41651.25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38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2"/>
        <v>62.072823218997364</v>
      </c>
      <c r="G415" t="s">
        <v>47</v>
      </c>
      <c r="H415">
        <f t="shared" si="40"/>
        <v>108.01</v>
      </c>
      <c r="I415">
        <v>1089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9"/>
        <v>43431.25</v>
      </c>
      <c r="O415" s="6">
        <f t="shared" si="37"/>
        <v>43457.25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38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2"/>
        <v>84.699787460148784</v>
      </c>
      <c r="G416" t="s">
        <v>14</v>
      </c>
      <c r="H416">
        <f t="shared" si="40"/>
        <v>29</v>
      </c>
      <c r="I416">
        <v>5497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9"/>
        <v>40288.208333333336</v>
      </c>
      <c r="O416" s="6">
        <f t="shared" si="37"/>
        <v>40295.208333333336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38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2"/>
        <v>11.059030837004405</v>
      </c>
      <c r="G417" t="s">
        <v>14</v>
      </c>
      <c r="H417">
        <f t="shared" si="40"/>
        <v>30.03</v>
      </c>
      <c r="I417">
        <v>418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9"/>
        <v>40921.25</v>
      </c>
      <c r="O417" s="6">
        <f t="shared" si="37"/>
        <v>40937.25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38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2"/>
        <v>43.838781575037146</v>
      </c>
      <c r="G418" t="s">
        <v>14</v>
      </c>
      <c r="H418">
        <f t="shared" si="40"/>
        <v>41.01</v>
      </c>
      <c r="I418">
        <v>1439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9"/>
        <v>40560.25</v>
      </c>
      <c r="O418" s="6">
        <f t="shared" si="37"/>
        <v>40568.25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38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2"/>
        <v>55.470588235294116</v>
      </c>
      <c r="G419" t="s">
        <v>14</v>
      </c>
      <c r="H419">
        <f t="shared" si="40"/>
        <v>62.87</v>
      </c>
      <c r="I419">
        <v>15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9"/>
        <v>43407.208333333328</v>
      </c>
      <c r="O419" s="6">
        <f t="shared" si="37"/>
        <v>43430.25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38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2"/>
        <v>57.399511301160658</v>
      </c>
      <c r="G420" t="s">
        <v>14</v>
      </c>
      <c r="H420">
        <f t="shared" si="40"/>
        <v>47.01</v>
      </c>
      <c r="I420">
        <v>1999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9"/>
        <v>41035.208333333336</v>
      </c>
      <c r="O420" s="6">
        <f t="shared" si="37"/>
        <v>41035.208333333336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38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2"/>
        <v>123.43497363796135</v>
      </c>
      <c r="G421" t="s">
        <v>20</v>
      </c>
      <c r="H421">
        <f t="shared" si="40"/>
        <v>27</v>
      </c>
      <c r="I421">
        <v>5203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9"/>
        <v>40899.25</v>
      </c>
      <c r="O421" s="6">
        <f t="shared" si="37"/>
        <v>40904.25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38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2"/>
        <v>128.46</v>
      </c>
      <c r="G422" t="s">
        <v>20</v>
      </c>
      <c r="H422">
        <f t="shared" si="40"/>
        <v>68.33</v>
      </c>
      <c r="I422">
        <v>94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9"/>
        <v>42911.208333333328</v>
      </c>
      <c r="O422" s="6">
        <f t="shared" si="37"/>
        <v>42924.208333333328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38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2"/>
        <v>63.989361702127653</v>
      </c>
      <c r="G423" t="s">
        <v>14</v>
      </c>
      <c r="H423">
        <f t="shared" si="40"/>
        <v>50.97</v>
      </c>
      <c r="I423">
        <v>118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9"/>
        <v>42915.208333333328</v>
      </c>
      <c r="O423" s="6">
        <f t="shared" si="37"/>
        <v>42944.208333333328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38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2"/>
        <v>127.29885057471265</v>
      </c>
      <c r="G424" t="s">
        <v>20</v>
      </c>
      <c r="H424">
        <f t="shared" si="40"/>
        <v>54.02</v>
      </c>
      <c r="I424">
        <v>205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9"/>
        <v>40285.208333333336</v>
      </c>
      <c r="O424" s="6">
        <f t="shared" si="37"/>
        <v>40304.208333333336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38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2"/>
        <v>10.638024357239512</v>
      </c>
      <c r="G425" t="s">
        <v>14</v>
      </c>
      <c r="H425">
        <f t="shared" si="40"/>
        <v>97.06</v>
      </c>
      <c r="I425">
        <v>162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9"/>
        <v>40808.208333333336</v>
      </c>
      <c r="O425" s="6">
        <f t="shared" si="37"/>
        <v>40809.208333333336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38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2"/>
        <v>40.470588235294116</v>
      </c>
      <c r="G426" t="s">
        <v>14</v>
      </c>
      <c r="H426">
        <f t="shared" si="40"/>
        <v>24.87</v>
      </c>
      <c r="I426">
        <v>83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9"/>
        <v>43208.208333333328</v>
      </c>
      <c r="O426" s="6">
        <f t="shared" si="37"/>
        <v>43213.208333333328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38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2"/>
        <v>287.66666666666663</v>
      </c>
      <c r="G427" t="s">
        <v>20</v>
      </c>
      <c r="H427">
        <f t="shared" si="40"/>
        <v>84.42</v>
      </c>
      <c r="I427">
        <v>92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9"/>
        <v>42213.208333333328</v>
      </c>
      <c r="O427" s="6">
        <f t="shared" si="37"/>
        <v>42218.208333333328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38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2"/>
        <v>572.94444444444446</v>
      </c>
      <c r="G428" t="s">
        <v>20</v>
      </c>
      <c r="H428">
        <f t="shared" si="40"/>
        <v>47.09</v>
      </c>
      <c r="I428">
        <v>219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9"/>
        <v>41332.25</v>
      </c>
      <c r="O428" s="6">
        <f t="shared" si="37"/>
        <v>41338.25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38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2"/>
        <v>112.90429799426933</v>
      </c>
      <c r="G429" t="s">
        <v>20</v>
      </c>
      <c r="H429">
        <f t="shared" si="40"/>
        <v>78</v>
      </c>
      <c r="I429">
        <v>2526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9"/>
        <v>41895.208333333336</v>
      </c>
      <c r="O429" s="6">
        <f t="shared" si="37"/>
        <v>41926.208333333336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38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2"/>
        <v>46.387573964497044</v>
      </c>
      <c r="G430" t="s">
        <v>14</v>
      </c>
      <c r="H430">
        <f t="shared" si="40"/>
        <v>62.97</v>
      </c>
      <c r="I430">
        <v>747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9"/>
        <v>40585.25</v>
      </c>
      <c r="O430" s="6">
        <f t="shared" si="37"/>
        <v>40591.25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38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2"/>
        <v>90.675916230366497</v>
      </c>
      <c r="G431" t="s">
        <v>74</v>
      </c>
      <c r="H431">
        <f t="shared" si="40"/>
        <v>81.010000000000005</v>
      </c>
      <c r="I431">
        <v>2138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9"/>
        <v>41680.25</v>
      </c>
      <c r="O431" s="6">
        <f t="shared" si="37"/>
        <v>41707.208333333336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38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2"/>
        <v>67.740740740740748</v>
      </c>
      <c r="G432" t="s">
        <v>14</v>
      </c>
      <c r="H432">
        <f t="shared" si="40"/>
        <v>65.319999999999993</v>
      </c>
      <c r="I432">
        <v>84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9"/>
        <v>43737.208333333328</v>
      </c>
      <c r="O432" s="6">
        <f t="shared" si="37"/>
        <v>43770.208333333328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38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2"/>
        <v>192.49019607843135</v>
      </c>
      <c r="G433" t="s">
        <v>20</v>
      </c>
      <c r="H433">
        <f t="shared" si="40"/>
        <v>104.44</v>
      </c>
      <c r="I433">
        <v>94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9"/>
        <v>43273.208333333328</v>
      </c>
      <c r="O433" s="6">
        <f t="shared" si="37"/>
        <v>43289.208333333328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38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2"/>
        <v>82.714285714285722</v>
      </c>
      <c r="G434" t="s">
        <v>14</v>
      </c>
      <c r="H434">
        <f t="shared" si="40"/>
        <v>69.989999999999995</v>
      </c>
      <c r="I434">
        <v>91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9"/>
        <v>41761.208333333336</v>
      </c>
      <c r="O434" s="6">
        <f t="shared" si="37"/>
        <v>41780.208333333336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38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2"/>
        <v>54.163920922570021</v>
      </c>
      <c r="G435" t="s">
        <v>14</v>
      </c>
      <c r="H435">
        <f t="shared" si="40"/>
        <v>83.02</v>
      </c>
      <c r="I435">
        <v>792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9"/>
        <v>41603.25</v>
      </c>
      <c r="O435" s="6">
        <f t="shared" si="37"/>
        <v>41618.25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38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2"/>
        <v>16.722222222222221</v>
      </c>
      <c r="G436" t="s">
        <v>74</v>
      </c>
      <c r="H436">
        <f t="shared" si="40"/>
        <v>90.3</v>
      </c>
      <c r="I436">
        <v>10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9"/>
        <v>42705.25</v>
      </c>
      <c r="O436" s="6">
        <f t="shared" si="37"/>
        <v>42718.25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38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2"/>
        <v>116.87664041994749</v>
      </c>
      <c r="G437" t="s">
        <v>20</v>
      </c>
      <c r="H437">
        <f t="shared" si="40"/>
        <v>103.98</v>
      </c>
      <c r="I437">
        <v>1713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9"/>
        <v>41988.25</v>
      </c>
      <c r="O437" s="6">
        <f t="shared" si="37"/>
        <v>41999.25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38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2"/>
        <v>1052.1538461538462</v>
      </c>
      <c r="G438" t="s">
        <v>20</v>
      </c>
      <c r="H438">
        <f t="shared" si="40"/>
        <v>54.93</v>
      </c>
      <c r="I438">
        <v>249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9"/>
        <v>43575.208333333328</v>
      </c>
      <c r="O438" s="6">
        <f t="shared" si="37"/>
        <v>43575.208333333328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38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2"/>
        <v>123.07407407407408</v>
      </c>
      <c r="G439" t="s">
        <v>20</v>
      </c>
      <c r="H439">
        <f t="shared" si="40"/>
        <v>51.92</v>
      </c>
      <c r="I439">
        <v>192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9"/>
        <v>42260.208333333328</v>
      </c>
      <c r="O439" s="6">
        <f t="shared" si="37"/>
        <v>42262.208333333328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38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2"/>
        <v>178.63855421686748</v>
      </c>
      <c r="G440" t="s">
        <v>20</v>
      </c>
      <c r="H440">
        <f t="shared" si="40"/>
        <v>60.03</v>
      </c>
      <c r="I440">
        <v>247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9"/>
        <v>41337.25</v>
      </c>
      <c r="O440" s="6">
        <f t="shared" si="37"/>
        <v>41366.208333333336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38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2"/>
        <v>355.28169014084506</v>
      </c>
      <c r="G441" t="s">
        <v>20</v>
      </c>
      <c r="H441">
        <f t="shared" si="40"/>
        <v>44</v>
      </c>
      <c r="I441">
        <v>2293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9"/>
        <v>42680.208333333328</v>
      </c>
      <c r="O441" s="6">
        <f t="shared" si="37"/>
        <v>42686.25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38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2"/>
        <v>161.90634146341463</v>
      </c>
      <c r="G442" t="s">
        <v>20</v>
      </c>
      <c r="H442">
        <f t="shared" si="40"/>
        <v>53</v>
      </c>
      <c r="I442">
        <v>3131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9"/>
        <v>42916.208333333328</v>
      </c>
      <c r="O442" s="6">
        <f t="shared" si="37"/>
        <v>42925.208333333328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38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2"/>
        <v>24.914285714285715</v>
      </c>
      <c r="G443" t="s">
        <v>14</v>
      </c>
      <c r="H443">
        <f t="shared" si="40"/>
        <v>54.5</v>
      </c>
      <c r="I443">
        <v>32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9"/>
        <v>41025.208333333336</v>
      </c>
      <c r="O443" s="6">
        <f t="shared" si="37"/>
        <v>41052.208333333336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38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2"/>
        <v>198.72222222222223</v>
      </c>
      <c r="G444" t="s">
        <v>20</v>
      </c>
      <c r="H444">
        <f t="shared" si="40"/>
        <v>75.040000000000006</v>
      </c>
      <c r="I444">
        <v>143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9"/>
        <v>42980.208333333328</v>
      </c>
      <c r="O444" s="6">
        <f t="shared" si="37"/>
        <v>42995.208333333328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38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2"/>
        <v>34.752688172043008</v>
      </c>
      <c r="G445" t="s">
        <v>74</v>
      </c>
      <c r="H445">
        <f t="shared" si="40"/>
        <v>35.909999999999997</v>
      </c>
      <c r="I445">
        <v>90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9"/>
        <v>40451.208333333336</v>
      </c>
      <c r="O445" s="6">
        <f t="shared" si="37"/>
        <v>40469.208333333336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38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2"/>
        <v>176.41935483870967</v>
      </c>
      <c r="G446" t="s">
        <v>20</v>
      </c>
      <c r="H446">
        <f t="shared" si="40"/>
        <v>36.950000000000003</v>
      </c>
      <c r="I446">
        <v>296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9"/>
        <v>40748.208333333336</v>
      </c>
      <c r="O446" s="6">
        <f t="shared" si="37"/>
        <v>40749.208333333336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38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2"/>
        <v>511.38095238095235</v>
      </c>
      <c r="G447" t="s">
        <v>20</v>
      </c>
      <c r="H447">
        <f t="shared" si="40"/>
        <v>63.17</v>
      </c>
      <c r="I447">
        <v>170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9"/>
        <v>40515.25</v>
      </c>
      <c r="O447" s="6">
        <f t="shared" si="37"/>
        <v>40535.25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38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2"/>
        <v>82.044117647058826</v>
      </c>
      <c r="G448" t="s">
        <v>14</v>
      </c>
      <c r="H448">
        <f t="shared" si="40"/>
        <v>29.99</v>
      </c>
      <c r="I448">
        <v>186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9"/>
        <v>41261.25</v>
      </c>
      <c r="O448" s="6">
        <f t="shared" si="37"/>
        <v>41262.25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38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2"/>
        <v>24.326030927835053</v>
      </c>
      <c r="G449" t="s">
        <v>74</v>
      </c>
      <c r="H449">
        <f t="shared" si="40"/>
        <v>86</v>
      </c>
      <c r="I449">
        <v>439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9"/>
        <v>43088.25</v>
      </c>
      <c r="O449" s="6">
        <f t="shared" si="37"/>
        <v>43103.25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38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2"/>
        <v>50.482758620689658</v>
      </c>
      <c r="G450" t="s">
        <v>14</v>
      </c>
      <c r="H450">
        <f t="shared" si="40"/>
        <v>75.010000000000005</v>
      </c>
      <c r="I450">
        <v>605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9"/>
        <v>41378.208333333336</v>
      </c>
      <c r="O450" s="6">
        <f t="shared" si="37"/>
        <v>41379.208333333336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38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2"/>
        <v>967</v>
      </c>
      <c r="G451" t="s">
        <v>20</v>
      </c>
      <c r="H451">
        <f t="shared" si="40"/>
        <v>101.2</v>
      </c>
      <c r="I451">
        <v>86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si="39"/>
        <v>43530.25</v>
      </c>
      <c r="O451" s="6">
        <f t="shared" ref="O451:O514" si="43">(((M451/60)/60)/24) + DATE(1970,1,)</f>
        <v>43546.208333333328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4">RIGHT(R451,LEN(R451)-SEARCH("/",R451))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f t="shared" si="40"/>
        <v>4</v>
      </c>
      <c r="I452">
        <v>1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ref="N452:N515" si="45">(((L452/60)/60)/24) +DATE(1970,1,1)</f>
        <v>43394.208333333328</v>
      </c>
      <c r="O452" s="6">
        <f t="shared" si="43"/>
        <v>43416.25</v>
      </c>
      <c r="P452" t="b">
        <v>0</v>
      </c>
      <c r="Q452" t="b">
        <v>0</v>
      </c>
      <c r="R452" t="s">
        <v>71</v>
      </c>
      <c r="S452" t="str">
        <f t="shared" si="41"/>
        <v>film &amp; video</v>
      </c>
      <c r="T452" t="str">
        <f t="shared" si="44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f t="shared" ref="H453:H516" si="46">IF(F453=0,0, ROUND(E453/I453,2))</f>
        <v>29</v>
      </c>
      <c r="I453">
        <v>6286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5"/>
        <v>42935.208333333328</v>
      </c>
      <c r="O453" s="6">
        <f t="shared" si="43"/>
        <v>42965.208333333328</v>
      </c>
      <c r="P453" t="b">
        <v>0</v>
      </c>
      <c r="Q453" t="b">
        <v>0</v>
      </c>
      <c r="R453" t="s">
        <v>23</v>
      </c>
      <c r="S453" t="str">
        <f t="shared" ref="S453:S516" si="47">LEFT(R453,SEARCH("/",R453)-1)</f>
        <v>music</v>
      </c>
      <c r="T453" t="str">
        <f t="shared" si="44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f t="shared" si="46"/>
        <v>98.23</v>
      </c>
      <c r="I454">
        <v>31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5"/>
        <v>40365.208333333336</v>
      </c>
      <c r="O454" s="6">
        <f t="shared" si="43"/>
        <v>40365.208333333336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4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f t="shared" si="46"/>
        <v>87</v>
      </c>
      <c r="I455">
        <v>1181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5"/>
        <v>42705.25</v>
      </c>
      <c r="O455" s="6">
        <f t="shared" si="43"/>
        <v>42745.25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4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f t="shared" si="46"/>
        <v>45.21</v>
      </c>
      <c r="I456">
        <v>39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5"/>
        <v>41568.208333333336</v>
      </c>
      <c r="O456" s="6">
        <f t="shared" si="43"/>
        <v>41603.25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4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ref="F457:F520" si="48">(E457/D457*100)</f>
        <v>118.37253218884121</v>
      </c>
      <c r="G457" t="s">
        <v>20</v>
      </c>
      <c r="H457">
        <f t="shared" si="46"/>
        <v>37</v>
      </c>
      <c r="I457">
        <v>3727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5"/>
        <v>40809.208333333336</v>
      </c>
      <c r="O457" s="6">
        <f t="shared" si="43"/>
        <v>40831.208333333336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4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8"/>
        <v>104.1243169398907</v>
      </c>
      <c r="G458" t="s">
        <v>20</v>
      </c>
      <c r="H458">
        <f t="shared" si="46"/>
        <v>94.98</v>
      </c>
      <c r="I458">
        <v>1605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5"/>
        <v>43141.25</v>
      </c>
      <c r="O458" s="6">
        <f t="shared" si="43"/>
        <v>43140.25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4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8"/>
        <v>26.640000000000004</v>
      </c>
      <c r="G459" t="s">
        <v>14</v>
      </c>
      <c r="H459">
        <f t="shared" si="46"/>
        <v>28.96</v>
      </c>
      <c r="I459">
        <v>46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5"/>
        <v>42657.208333333328</v>
      </c>
      <c r="O459" s="6">
        <f t="shared" si="43"/>
        <v>42658.208333333328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4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8"/>
        <v>351.20118343195264</v>
      </c>
      <c r="G460" t="s">
        <v>20</v>
      </c>
      <c r="H460">
        <f t="shared" si="46"/>
        <v>55.99</v>
      </c>
      <c r="I460">
        <v>2120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5"/>
        <v>40265.208333333336</v>
      </c>
      <c r="O460" s="6">
        <f t="shared" si="43"/>
        <v>40308.208333333336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4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8"/>
        <v>90.063492063492063</v>
      </c>
      <c r="G461" t="s">
        <v>14</v>
      </c>
      <c r="H461">
        <f t="shared" si="46"/>
        <v>54.04</v>
      </c>
      <c r="I461">
        <v>105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5"/>
        <v>42001.25</v>
      </c>
      <c r="O461" s="6">
        <f t="shared" si="43"/>
        <v>42025.25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4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8"/>
        <v>171.625</v>
      </c>
      <c r="G462" t="s">
        <v>20</v>
      </c>
      <c r="H462">
        <f t="shared" si="46"/>
        <v>82.38</v>
      </c>
      <c r="I462">
        <v>50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5"/>
        <v>40399.208333333336</v>
      </c>
      <c r="O462" s="6">
        <f t="shared" si="43"/>
        <v>40401.208333333336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4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8"/>
        <v>141.04655870445345</v>
      </c>
      <c r="G463" t="s">
        <v>20</v>
      </c>
      <c r="H463">
        <f t="shared" si="46"/>
        <v>67</v>
      </c>
      <c r="I463">
        <v>2080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5"/>
        <v>41757.208333333336</v>
      </c>
      <c r="O463" s="6">
        <f t="shared" si="43"/>
        <v>41776.208333333336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4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8"/>
        <v>30.57944915254237</v>
      </c>
      <c r="G464" t="s">
        <v>14</v>
      </c>
      <c r="H464">
        <f t="shared" si="46"/>
        <v>107.91</v>
      </c>
      <c r="I464">
        <v>535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5"/>
        <v>41304.25</v>
      </c>
      <c r="O464" s="6">
        <f t="shared" si="43"/>
        <v>41341.25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4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8"/>
        <v>108.16455696202532</v>
      </c>
      <c r="G465" t="s">
        <v>20</v>
      </c>
      <c r="H465">
        <f t="shared" si="46"/>
        <v>69.010000000000005</v>
      </c>
      <c r="I465">
        <v>2105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5"/>
        <v>41639.25</v>
      </c>
      <c r="O465" s="6">
        <f t="shared" si="43"/>
        <v>41642.25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4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8"/>
        <v>133.45505617977528</v>
      </c>
      <c r="G466" t="s">
        <v>20</v>
      </c>
      <c r="H466">
        <f t="shared" si="46"/>
        <v>39.01</v>
      </c>
      <c r="I466">
        <v>2436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5"/>
        <v>43142.25</v>
      </c>
      <c r="O466" s="6">
        <f t="shared" si="43"/>
        <v>43155.25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4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8"/>
        <v>187.85106382978722</v>
      </c>
      <c r="G467" t="s">
        <v>20</v>
      </c>
      <c r="H467">
        <f t="shared" si="46"/>
        <v>110.36</v>
      </c>
      <c r="I467">
        <v>80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5"/>
        <v>43127.25</v>
      </c>
      <c r="O467" s="6">
        <f t="shared" si="43"/>
        <v>43135.25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4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8"/>
        <v>332</v>
      </c>
      <c r="G468" t="s">
        <v>20</v>
      </c>
      <c r="H468">
        <f t="shared" si="46"/>
        <v>94.86</v>
      </c>
      <c r="I468">
        <v>42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5"/>
        <v>41409.208333333336</v>
      </c>
      <c r="O468" s="6">
        <f t="shared" si="43"/>
        <v>41431.208333333336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4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8"/>
        <v>575.21428571428578</v>
      </c>
      <c r="G469" t="s">
        <v>20</v>
      </c>
      <c r="H469">
        <f t="shared" si="46"/>
        <v>57.94</v>
      </c>
      <c r="I469">
        <v>139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5"/>
        <v>42331.25</v>
      </c>
      <c r="O469" s="6">
        <f t="shared" si="43"/>
        <v>42337.25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4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8"/>
        <v>40.5</v>
      </c>
      <c r="G470" t="s">
        <v>14</v>
      </c>
      <c r="H470">
        <f t="shared" si="46"/>
        <v>101.25</v>
      </c>
      <c r="I470">
        <v>16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5"/>
        <v>43569.208333333328</v>
      </c>
      <c r="O470" s="6">
        <f t="shared" si="43"/>
        <v>43584.208333333328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4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8"/>
        <v>184.42857142857144</v>
      </c>
      <c r="G471" t="s">
        <v>20</v>
      </c>
      <c r="H471">
        <f t="shared" si="46"/>
        <v>64.959999999999994</v>
      </c>
      <c r="I471">
        <v>159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5"/>
        <v>42142.208333333328</v>
      </c>
      <c r="O471" s="6">
        <f t="shared" si="43"/>
        <v>42143.208333333328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4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8"/>
        <v>285.80555555555554</v>
      </c>
      <c r="G472" t="s">
        <v>20</v>
      </c>
      <c r="H472">
        <f t="shared" si="46"/>
        <v>27.01</v>
      </c>
      <c r="I472">
        <v>381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5"/>
        <v>42716.25</v>
      </c>
      <c r="O472" s="6">
        <f t="shared" si="43"/>
        <v>42722.25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4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8"/>
        <v>319</v>
      </c>
      <c r="G473" t="s">
        <v>20</v>
      </c>
      <c r="H473">
        <f t="shared" si="46"/>
        <v>50.97</v>
      </c>
      <c r="I473">
        <v>194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5"/>
        <v>41031.208333333336</v>
      </c>
      <c r="O473" s="6">
        <f t="shared" si="43"/>
        <v>41030.208333333336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4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8"/>
        <v>39.234070221066318</v>
      </c>
      <c r="G474" t="s">
        <v>14</v>
      </c>
      <c r="H474">
        <f t="shared" si="46"/>
        <v>104.94</v>
      </c>
      <c r="I474">
        <v>575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5"/>
        <v>43535.208333333328</v>
      </c>
      <c r="O474" s="6">
        <f t="shared" si="43"/>
        <v>43588.208333333328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4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8"/>
        <v>178.14000000000001</v>
      </c>
      <c r="G475" t="s">
        <v>20</v>
      </c>
      <c r="H475">
        <f t="shared" si="46"/>
        <v>84.03</v>
      </c>
      <c r="I475">
        <v>106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5"/>
        <v>43277.208333333328</v>
      </c>
      <c r="O475" s="6">
        <f t="shared" si="43"/>
        <v>43277.208333333328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4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8"/>
        <v>365.15</v>
      </c>
      <c r="G476" t="s">
        <v>20</v>
      </c>
      <c r="H476">
        <f t="shared" si="46"/>
        <v>102.86</v>
      </c>
      <c r="I476">
        <v>142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5"/>
        <v>41989.25</v>
      </c>
      <c r="O476" s="6">
        <f t="shared" si="43"/>
        <v>41989.25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4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8"/>
        <v>113.94594594594594</v>
      </c>
      <c r="G477" t="s">
        <v>20</v>
      </c>
      <c r="H477">
        <f t="shared" si="46"/>
        <v>39.96</v>
      </c>
      <c r="I477">
        <v>211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5"/>
        <v>41450.208333333336</v>
      </c>
      <c r="O477" s="6">
        <f t="shared" si="43"/>
        <v>41453.208333333336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4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8"/>
        <v>29.828720626631856</v>
      </c>
      <c r="G478" t="s">
        <v>14</v>
      </c>
      <c r="H478">
        <f t="shared" si="46"/>
        <v>51</v>
      </c>
      <c r="I478">
        <v>1120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5"/>
        <v>43322.208333333328</v>
      </c>
      <c r="O478" s="6">
        <f t="shared" si="43"/>
        <v>43327.208333333328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4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8"/>
        <v>54.270588235294113</v>
      </c>
      <c r="G479" t="s">
        <v>14</v>
      </c>
      <c r="H479">
        <f t="shared" si="46"/>
        <v>40.82</v>
      </c>
      <c r="I479">
        <v>113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5"/>
        <v>40720.208333333336</v>
      </c>
      <c r="O479" s="6">
        <f t="shared" si="43"/>
        <v>40746.208333333336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4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8"/>
        <v>236.34156976744185</v>
      </c>
      <c r="G480" t="s">
        <v>20</v>
      </c>
      <c r="H480">
        <f t="shared" si="46"/>
        <v>59</v>
      </c>
      <c r="I480">
        <v>2756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5"/>
        <v>42072.208333333328</v>
      </c>
      <c r="O480" s="6">
        <f t="shared" si="43"/>
        <v>42083.208333333328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4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8"/>
        <v>512.91666666666663</v>
      </c>
      <c r="G481" t="s">
        <v>20</v>
      </c>
      <c r="H481">
        <f t="shared" si="46"/>
        <v>71.16</v>
      </c>
      <c r="I481">
        <v>173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5"/>
        <v>42945.208333333328</v>
      </c>
      <c r="O481" s="6">
        <f t="shared" si="43"/>
        <v>42946.208333333328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4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8"/>
        <v>100.65116279069768</v>
      </c>
      <c r="G482" t="s">
        <v>20</v>
      </c>
      <c r="H482">
        <f t="shared" si="46"/>
        <v>99.49</v>
      </c>
      <c r="I482">
        <v>87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5"/>
        <v>40248.25</v>
      </c>
      <c r="O482" s="6">
        <f t="shared" si="43"/>
        <v>40256.208333333336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4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8"/>
        <v>81.348423194303152</v>
      </c>
      <c r="G483" t="s">
        <v>14</v>
      </c>
      <c r="H483">
        <f t="shared" si="46"/>
        <v>103.99</v>
      </c>
      <c r="I483">
        <v>1538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5"/>
        <v>41913.208333333336</v>
      </c>
      <c r="O483" s="6">
        <f t="shared" si="43"/>
        <v>41954.25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4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8"/>
        <v>16.404761904761905</v>
      </c>
      <c r="G484" t="s">
        <v>14</v>
      </c>
      <c r="H484">
        <f t="shared" si="46"/>
        <v>76.56</v>
      </c>
      <c r="I484">
        <v>9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5"/>
        <v>40963.25</v>
      </c>
      <c r="O484" s="6">
        <f t="shared" si="43"/>
        <v>40973.25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4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8"/>
        <v>52.774617067833695</v>
      </c>
      <c r="G485" t="s">
        <v>14</v>
      </c>
      <c r="H485">
        <f t="shared" si="46"/>
        <v>87.07</v>
      </c>
      <c r="I485">
        <v>554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5"/>
        <v>43811.25</v>
      </c>
      <c r="O485" s="6">
        <f t="shared" si="43"/>
        <v>43817.25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4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8"/>
        <v>260.20608108108109</v>
      </c>
      <c r="G486" t="s">
        <v>20</v>
      </c>
      <c r="H486">
        <f t="shared" si="46"/>
        <v>49</v>
      </c>
      <c r="I486">
        <v>1572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5"/>
        <v>41855.208333333336</v>
      </c>
      <c r="O486" s="6">
        <f t="shared" si="43"/>
        <v>41903.208333333336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4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8"/>
        <v>30.73289183222958</v>
      </c>
      <c r="G487" t="s">
        <v>14</v>
      </c>
      <c r="H487">
        <f t="shared" si="46"/>
        <v>42.97</v>
      </c>
      <c r="I487">
        <v>648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5"/>
        <v>43626.208333333328</v>
      </c>
      <c r="O487" s="6">
        <f t="shared" si="43"/>
        <v>43666.208333333328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4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8"/>
        <v>13.5</v>
      </c>
      <c r="G488" t="s">
        <v>14</v>
      </c>
      <c r="H488">
        <f t="shared" si="46"/>
        <v>33.43</v>
      </c>
      <c r="I488">
        <v>21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5"/>
        <v>43168.25</v>
      </c>
      <c r="O488" s="6">
        <f t="shared" si="43"/>
        <v>43182.208333333328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4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8"/>
        <v>178.62556663644605</v>
      </c>
      <c r="G489" t="s">
        <v>20</v>
      </c>
      <c r="H489">
        <f t="shared" si="46"/>
        <v>83.98</v>
      </c>
      <c r="I489">
        <v>2346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5"/>
        <v>42845.208333333328</v>
      </c>
      <c r="O489" s="6">
        <f t="shared" si="43"/>
        <v>42877.208333333328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4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8"/>
        <v>220.0566037735849</v>
      </c>
      <c r="G490" t="s">
        <v>20</v>
      </c>
      <c r="H490">
        <f t="shared" si="46"/>
        <v>101.42</v>
      </c>
      <c r="I490">
        <v>115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5"/>
        <v>42403.25</v>
      </c>
      <c r="O490" s="6">
        <f t="shared" si="43"/>
        <v>42419.25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4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8"/>
        <v>101.5108695652174</v>
      </c>
      <c r="G491" t="s">
        <v>20</v>
      </c>
      <c r="H491">
        <f t="shared" si="46"/>
        <v>109.87</v>
      </c>
      <c r="I491">
        <v>85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5"/>
        <v>40406.208333333336</v>
      </c>
      <c r="O491" s="6">
        <f t="shared" si="43"/>
        <v>40410.208333333336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4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8"/>
        <v>191.5</v>
      </c>
      <c r="G492" t="s">
        <v>20</v>
      </c>
      <c r="H492">
        <f t="shared" si="46"/>
        <v>31.92</v>
      </c>
      <c r="I492">
        <v>144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5"/>
        <v>43786.25</v>
      </c>
      <c r="O492" s="6">
        <f t="shared" si="43"/>
        <v>43792.25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4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8"/>
        <v>305.34683098591546</v>
      </c>
      <c r="G493" t="s">
        <v>20</v>
      </c>
      <c r="H493">
        <f t="shared" si="46"/>
        <v>70.989999999999995</v>
      </c>
      <c r="I493">
        <v>2443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5"/>
        <v>41456.208333333336</v>
      </c>
      <c r="O493" s="6">
        <f t="shared" si="43"/>
        <v>41481.208333333336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4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8"/>
        <v>23.995287958115181</v>
      </c>
      <c r="G494" t="s">
        <v>74</v>
      </c>
      <c r="H494">
        <f t="shared" si="46"/>
        <v>77.03</v>
      </c>
      <c r="I494">
        <v>595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5"/>
        <v>40336.208333333336</v>
      </c>
      <c r="O494" s="6">
        <f t="shared" si="43"/>
        <v>40370.208333333336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4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8"/>
        <v>723.77777777777771</v>
      </c>
      <c r="G495" t="s">
        <v>20</v>
      </c>
      <c r="H495">
        <f t="shared" si="46"/>
        <v>101.78</v>
      </c>
      <c r="I495">
        <v>64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5"/>
        <v>43645.208333333328</v>
      </c>
      <c r="O495" s="6">
        <f t="shared" si="43"/>
        <v>43657.208333333328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4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8"/>
        <v>547.36</v>
      </c>
      <c r="G496" t="s">
        <v>20</v>
      </c>
      <c r="H496">
        <f t="shared" si="46"/>
        <v>51.06</v>
      </c>
      <c r="I496">
        <v>268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5"/>
        <v>40990.208333333336</v>
      </c>
      <c r="O496" s="6">
        <f t="shared" si="43"/>
        <v>40990.208333333336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4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8"/>
        <v>414.49999999999994</v>
      </c>
      <c r="G497" t="s">
        <v>20</v>
      </c>
      <c r="H497">
        <f t="shared" si="46"/>
        <v>68.02</v>
      </c>
      <c r="I497">
        <v>195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5"/>
        <v>41800.208333333336</v>
      </c>
      <c r="O497" s="6">
        <f t="shared" si="43"/>
        <v>41803.208333333336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4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8"/>
        <v>0.90696409140369971</v>
      </c>
      <c r="G498" t="s">
        <v>14</v>
      </c>
      <c r="H498">
        <f t="shared" si="46"/>
        <v>30.87</v>
      </c>
      <c r="I498">
        <v>54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5"/>
        <v>42876.208333333328</v>
      </c>
      <c r="O498" s="6">
        <f t="shared" si="43"/>
        <v>42892.208333333328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4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8"/>
        <v>34.173469387755098</v>
      </c>
      <c r="G499" t="s">
        <v>14</v>
      </c>
      <c r="H499">
        <f t="shared" si="46"/>
        <v>27.91</v>
      </c>
      <c r="I499">
        <v>120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5"/>
        <v>42724.25</v>
      </c>
      <c r="O499" s="6">
        <f t="shared" si="43"/>
        <v>42723.25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4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8"/>
        <v>23.948810754912099</v>
      </c>
      <c r="G500" t="s">
        <v>14</v>
      </c>
      <c r="H500">
        <f t="shared" si="46"/>
        <v>79.989999999999995</v>
      </c>
      <c r="I500">
        <v>579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5"/>
        <v>42005.25</v>
      </c>
      <c r="O500" s="6">
        <f t="shared" si="43"/>
        <v>42006.25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4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8"/>
        <v>48.072649572649574</v>
      </c>
      <c r="G501" t="s">
        <v>14</v>
      </c>
      <c r="H501">
        <f t="shared" si="46"/>
        <v>38</v>
      </c>
      <c r="I501">
        <v>2072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5"/>
        <v>42444.208333333328</v>
      </c>
      <c r="O501" s="6">
        <f t="shared" si="43"/>
        <v>42448.208333333328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4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8"/>
        <v>0</v>
      </c>
      <c r="G502" t="s">
        <v>14</v>
      </c>
      <c r="H502">
        <f t="shared" si="46"/>
        <v>0</v>
      </c>
      <c r="I502"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5"/>
        <v>41395.208333333336</v>
      </c>
      <c r="O502" s="6">
        <f t="shared" si="43"/>
        <v>41422.208333333336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4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8"/>
        <v>70.145182291666657</v>
      </c>
      <c r="G503" t="s">
        <v>14</v>
      </c>
      <c r="H503">
        <f t="shared" si="46"/>
        <v>59.99</v>
      </c>
      <c r="I503">
        <v>1796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5"/>
        <v>41345.208333333336</v>
      </c>
      <c r="O503" s="6">
        <f t="shared" si="43"/>
        <v>41346.208333333336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4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8"/>
        <v>529.92307692307691</v>
      </c>
      <c r="G504" t="s">
        <v>20</v>
      </c>
      <c r="H504">
        <f t="shared" si="46"/>
        <v>37.04</v>
      </c>
      <c r="I504">
        <v>186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5"/>
        <v>41117.208333333336</v>
      </c>
      <c r="O504" s="6">
        <f t="shared" si="43"/>
        <v>41145.208333333336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4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8"/>
        <v>180.32549019607845</v>
      </c>
      <c r="G505" t="s">
        <v>20</v>
      </c>
      <c r="H505">
        <f t="shared" si="46"/>
        <v>99.96</v>
      </c>
      <c r="I505">
        <v>460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5"/>
        <v>42186.208333333328</v>
      </c>
      <c r="O505" s="6">
        <f t="shared" si="43"/>
        <v>42205.208333333328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4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8"/>
        <v>92.320000000000007</v>
      </c>
      <c r="G506" t="s">
        <v>14</v>
      </c>
      <c r="H506">
        <f t="shared" si="46"/>
        <v>111.68</v>
      </c>
      <c r="I506">
        <v>62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5"/>
        <v>42142.208333333328</v>
      </c>
      <c r="O506" s="6">
        <f t="shared" si="43"/>
        <v>42142.208333333328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4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8"/>
        <v>13.901001112347053</v>
      </c>
      <c r="G507" t="s">
        <v>14</v>
      </c>
      <c r="H507">
        <f t="shared" si="46"/>
        <v>36.01</v>
      </c>
      <c r="I507">
        <v>347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5"/>
        <v>41341.25</v>
      </c>
      <c r="O507" s="6">
        <f t="shared" si="43"/>
        <v>41382.208333333336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4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8"/>
        <v>927.07777777777767</v>
      </c>
      <c r="G508" t="s">
        <v>20</v>
      </c>
      <c r="H508">
        <f t="shared" si="46"/>
        <v>66.010000000000005</v>
      </c>
      <c r="I508">
        <v>2528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5"/>
        <v>43062.25</v>
      </c>
      <c r="O508" s="6">
        <f t="shared" si="43"/>
        <v>43078.25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4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8"/>
        <v>39.857142857142861</v>
      </c>
      <c r="G509" t="s">
        <v>14</v>
      </c>
      <c r="H509">
        <f t="shared" si="46"/>
        <v>44.05</v>
      </c>
      <c r="I509">
        <v>19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5"/>
        <v>41373.208333333336</v>
      </c>
      <c r="O509" s="6">
        <f t="shared" si="43"/>
        <v>41421.208333333336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4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8"/>
        <v>112.22929936305732</v>
      </c>
      <c r="G510" t="s">
        <v>20</v>
      </c>
      <c r="H510">
        <f t="shared" si="46"/>
        <v>53</v>
      </c>
      <c r="I510">
        <v>3657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5"/>
        <v>43310.208333333328</v>
      </c>
      <c r="O510" s="6">
        <f t="shared" si="43"/>
        <v>43330.208333333328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4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8"/>
        <v>70.925816023738875</v>
      </c>
      <c r="G511" t="s">
        <v>14</v>
      </c>
      <c r="H511">
        <f t="shared" si="46"/>
        <v>95</v>
      </c>
      <c r="I511">
        <v>1258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5"/>
        <v>41034.208333333336</v>
      </c>
      <c r="O511" s="6">
        <f t="shared" si="43"/>
        <v>41043.208333333336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4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8"/>
        <v>119.08974358974358</v>
      </c>
      <c r="G512" t="s">
        <v>20</v>
      </c>
      <c r="H512">
        <f t="shared" si="46"/>
        <v>70.91</v>
      </c>
      <c r="I512">
        <v>131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5"/>
        <v>43251.208333333328</v>
      </c>
      <c r="O512" s="6">
        <f t="shared" si="43"/>
        <v>43274.208333333328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4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8"/>
        <v>24.017591339648174</v>
      </c>
      <c r="G513" t="s">
        <v>14</v>
      </c>
      <c r="H513">
        <f t="shared" si="46"/>
        <v>98.06</v>
      </c>
      <c r="I513">
        <v>362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5"/>
        <v>43671.208333333328</v>
      </c>
      <c r="O513" s="6">
        <f t="shared" si="43"/>
        <v>43680.208333333328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4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8"/>
        <v>139.31868131868131</v>
      </c>
      <c r="G514" t="s">
        <v>20</v>
      </c>
      <c r="H514">
        <f t="shared" si="46"/>
        <v>53.05</v>
      </c>
      <c r="I514">
        <v>239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5"/>
        <v>41825.208333333336</v>
      </c>
      <c r="O514" s="6">
        <f t="shared" si="43"/>
        <v>41825.208333333336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4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8"/>
        <v>39.277108433734945</v>
      </c>
      <c r="G515" t="s">
        <v>74</v>
      </c>
      <c r="H515">
        <f t="shared" si="46"/>
        <v>93.14</v>
      </c>
      <c r="I515">
        <v>35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si="45"/>
        <v>40430.208333333336</v>
      </c>
      <c r="O515" s="6">
        <f t="shared" ref="O515:O578" si="49">(((M515/60)/60)/24) + DATE(1970,1,)</f>
        <v>40431.208333333336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0">RIGHT(R515,LEN(R515)-SEARCH("/",R515))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f t="shared" si="46"/>
        <v>58.95</v>
      </c>
      <c r="I516">
        <v>528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ref="N516:N579" si="51">(((L516/60)/60)/24) +DATE(1970,1,1)</f>
        <v>41614.25</v>
      </c>
      <c r="O516" s="6">
        <f t="shared" si="49"/>
        <v>41618.25</v>
      </c>
      <c r="P516" t="b">
        <v>0</v>
      </c>
      <c r="Q516" t="b">
        <v>1</v>
      </c>
      <c r="R516" t="s">
        <v>23</v>
      </c>
      <c r="S516" t="str">
        <f t="shared" si="47"/>
        <v>music</v>
      </c>
      <c r="T516" t="str">
        <f t="shared" si="50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f t="shared" ref="H517:H580" si="52">IF(F517=0,0, ROUND(E517/I517,2))</f>
        <v>36.07</v>
      </c>
      <c r="I517">
        <v>133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1"/>
        <v>40900.25</v>
      </c>
      <c r="O517" s="6">
        <f t="shared" si="49"/>
        <v>40901.25</v>
      </c>
      <c r="P517" t="b">
        <v>0</v>
      </c>
      <c r="Q517" t="b">
        <v>1</v>
      </c>
      <c r="R517" t="s">
        <v>33</v>
      </c>
      <c r="S517" t="str">
        <f t="shared" ref="S517:S580" si="53">LEFT(R517,SEARCH("/",R517)-1)</f>
        <v>theater</v>
      </c>
      <c r="T517" t="str">
        <f t="shared" si="50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f t="shared" si="52"/>
        <v>63.03</v>
      </c>
      <c r="I518">
        <v>846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1"/>
        <v>40396.208333333336</v>
      </c>
      <c r="O518" s="6">
        <f t="shared" si="49"/>
        <v>40433.208333333336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0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f t="shared" si="52"/>
        <v>84.72</v>
      </c>
      <c r="I519">
        <v>78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1"/>
        <v>42860.208333333328</v>
      </c>
      <c r="O519" s="6">
        <f t="shared" si="49"/>
        <v>42864.208333333328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0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f t="shared" si="52"/>
        <v>62.2</v>
      </c>
      <c r="I520">
        <v>10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1"/>
        <v>43154.25</v>
      </c>
      <c r="O520" s="6">
        <f t="shared" si="49"/>
        <v>43155.25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0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ref="F521:F584" si="54">(E521/D521*100)</f>
        <v>101.74563871693867</v>
      </c>
      <c r="G521" t="s">
        <v>20</v>
      </c>
      <c r="H521">
        <f t="shared" si="52"/>
        <v>101.98</v>
      </c>
      <c r="I521">
        <v>1773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1"/>
        <v>42012.25</v>
      </c>
      <c r="O521" s="6">
        <f t="shared" si="49"/>
        <v>42025.25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0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4"/>
        <v>425.75</v>
      </c>
      <c r="G522" t="s">
        <v>20</v>
      </c>
      <c r="H522">
        <f t="shared" si="52"/>
        <v>106.44</v>
      </c>
      <c r="I522">
        <v>32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1"/>
        <v>43574.208333333328</v>
      </c>
      <c r="O522" s="6">
        <f t="shared" si="49"/>
        <v>43576.208333333328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0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4"/>
        <v>145.53947368421052</v>
      </c>
      <c r="G523" t="s">
        <v>20</v>
      </c>
      <c r="H523">
        <f t="shared" si="52"/>
        <v>29.98</v>
      </c>
      <c r="I523">
        <v>369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1"/>
        <v>42605.208333333328</v>
      </c>
      <c r="O523" s="6">
        <f t="shared" si="49"/>
        <v>42610.208333333328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0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4"/>
        <v>32.453465346534657</v>
      </c>
      <c r="G524" t="s">
        <v>14</v>
      </c>
      <c r="H524">
        <f t="shared" si="52"/>
        <v>85.81</v>
      </c>
      <c r="I524">
        <v>191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1"/>
        <v>41093.208333333336</v>
      </c>
      <c r="O524" s="6">
        <f t="shared" si="49"/>
        <v>41104.208333333336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0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4"/>
        <v>700.33333333333326</v>
      </c>
      <c r="G525" t="s">
        <v>20</v>
      </c>
      <c r="H525">
        <f t="shared" si="52"/>
        <v>70.819999999999993</v>
      </c>
      <c r="I525">
        <v>89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1"/>
        <v>40241.25</v>
      </c>
      <c r="O525" s="6">
        <f t="shared" si="49"/>
        <v>40245.25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0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4"/>
        <v>83.904860392967933</v>
      </c>
      <c r="G526" t="s">
        <v>14</v>
      </c>
      <c r="H526">
        <f t="shared" si="52"/>
        <v>41</v>
      </c>
      <c r="I526">
        <v>1979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1"/>
        <v>40294.208333333336</v>
      </c>
      <c r="O526" s="6">
        <f t="shared" si="49"/>
        <v>40306.208333333336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0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4"/>
        <v>84.19047619047619</v>
      </c>
      <c r="G527" t="s">
        <v>14</v>
      </c>
      <c r="H527">
        <f t="shared" si="52"/>
        <v>28.06</v>
      </c>
      <c r="I527">
        <v>63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1"/>
        <v>40505.25</v>
      </c>
      <c r="O527" s="6">
        <f t="shared" si="49"/>
        <v>40508.25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0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4"/>
        <v>155.95180722891567</v>
      </c>
      <c r="G528" t="s">
        <v>20</v>
      </c>
      <c r="H528">
        <f t="shared" si="52"/>
        <v>88.05</v>
      </c>
      <c r="I528">
        <v>147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1"/>
        <v>42364.25</v>
      </c>
      <c r="O528" s="6">
        <f t="shared" si="49"/>
        <v>42400.25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0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4"/>
        <v>99.619450317124731</v>
      </c>
      <c r="G529" t="s">
        <v>14</v>
      </c>
      <c r="H529">
        <f t="shared" si="52"/>
        <v>31</v>
      </c>
      <c r="I529">
        <v>6080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1"/>
        <v>42405.25</v>
      </c>
      <c r="O529" s="6">
        <f t="shared" si="49"/>
        <v>42440.25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0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4"/>
        <v>80.300000000000011</v>
      </c>
      <c r="G530" t="s">
        <v>14</v>
      </c>
      <c r="H530">
        <f t="shared" si="52"/>
        <v>90.34</v>
      </c>
      <c r="I530">
        <v>80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1"/>
        <v>41601.25</v>
      </c>
      <c r="O530" s="6">
        <f t="shared" si="49"/>
        <v>41645.25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0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4"/>
        <v>11.254901960784313</v>
      </c>
      <c r="G531" t="s">
        <v>14</v>
      </c>
      <c r="H531">
        <f t="shared" si="52"/>
        <v>63.78</v>
      </c>
      <c r="I531">
        <v>9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1"/>
        <v>41769.208333333336</v>
      </c>
      <c r="O531" s="6">
        <f t="shared" si="49"/>
        <v>41796.208333333336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0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4"/>
        <v>91.740952380952379</v>
      </c>
      <c r="G532" t="s">
        <v>14</v>
      </c>
      <c r="H532">
        <f t="shared" si="52"/>
        <v>54</v>
      </c>
      <c r="I532">
        <v>1784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1"/>
        <v>40421.208333333336</v>
      </c>
      <c r="O532" s="6">
        <f t="shared" si="49"/>
        <v>40434.208333333336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0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4"/>
        <v>95.521156936261391</v>
      </c>
      <c r="G533" t="s">
        <v>47</v>
      </c>
      <c r="H533">
        <f t="shared" si="52"/>
        <v>48.99</v>
      </c>
      <c r="I533">
        <v>3640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1"/>
        <v>41589.25</v>
      </c>
      <c r="O533" s="6">
        <f t="shared" si="49"/>
        <v>41644.25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0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4"/>
        <v>502.87499999999994</v>
      </c>
      <c r="G534" t="s">
        <v>20</v>
      </c>
      <c r="H534">
        <f t="shared" si="52"/>
        <v>63.86</v>
      </c>
      <c r="I534">
        <v>126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1"/>
        <v>43125.25</v>
      </c>
      <c r="O534" s="6">
        <f t="shared" si="49"/>
        <v>43125.25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0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4"/>
        <v>159.24394463667818</v>
      </c>
      <c r="G535" t="s">
        <v>20</v>
      </c>
      <c r="H535">
        <f t="shared" si="52"/>
        <v>83</v>
      </c>
      <c r="I535">
        <v>2218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1"/>
        <v>41479.208333333336</v>
      </c>
      <c r="O535" s="6">
        <f t="shared" si="49"/>
        <v>41514.208333333336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0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4"/>
        <v>15.022446689113355</v>
      </c>
      <c r="G536" t="s">
        <v>14</v>
      </c>
      <c r="H536">
        <f t="shared" si="52"/>
        <v>55.08</v>
      </c>
      <c r="I536">
        <v>243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1"/>
        <v>43329.208333333328</v>
      </c>
      <c r="O536" s="6">
        <f t="shared" si="49"/>
        <v>43329.208333333328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0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4"/>
        <v>482.03846153846149</v>
      </c>
      <c r="G537" t="s">
        <v>20</v>
      </c>
      <c r="H537">
        <f t="shared" si="52"/>
        <v>62.04</v>
      </c>
      <c r="I537">
        <v>202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1"/>
        <v>43259.208333333328</v>
      </c>
      <c r="O537" s="6">
        <f t="shared" si="49"/>
        <v>43260.208333333328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0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4"/>
        <v>149.96938775510205</v>
      </c>
      <c r="G538" t="s">
        <v>20</v>
      </c>
      <c r="H538">
        <f t="shared" si="52"/>
        <v>104.98</v>
      </c>
      <c r="I538">
        <v>140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1"/>
        <v>40414.208333333336</v>
      </c>
      <c r="O538" s="6">
        <f t="shared" si="49"/>
        <v>40439.208333333336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0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4"/>
        <v>117.22156398104266</v>
      </c>
      <c r="G539" t="s">
        <v>20</v>
      </c>
      <c r="H539">
        <f t="shared" si="52"/>
        <v>94.04</v>
      </c>
      <c r="I539">
        <v>1052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1"/>
        <v>43342.208333333328</v>
      </c>
      <c r="O539" s="6">
        <f t="shared" si="49"/>
        <v>43364.208333333328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0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4"/>
        <v>37.695968274950431</v>
      </c>
      <c r="G540" t="s">
        <v>14</v>
      </c>
      <c r="H540">
        <f t="shared" si="52"/>
        <v>44.01</v>
      </c>
      <c r="I540">
        <v>1296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1"/>
        <v>41539.208333333336</v>
      </c>
      <c r="O540" s="6">
        <f t="shared" si="49"/>
        <v>41554.208333333336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0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4"/>
        <v>72.653061224489804</v>
      </c>
      <c r="G541" t="s">
        <v>14</v>
      </c>
      <c r="H541">
        <f t="shared" si="52"/>
        <v>92.47</v>
      </c>
      <c r="I541">
        <v>77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1"/>
        <v>43647.208333333328</v>
      </c>
      <c r="O541" s="6">
        <f t="shared" si="49"/>
        <v>43652.208333333328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0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4"/>
        <v>265.98113207547169</v>
      </c>
      <c r="G542" t="s">
        <v>20</v>
      </c>
      <c r="H542">
        <f t="shared" si="52"/>
        <v>57.07</v>
      </c>
      <c r="I542">
        <v>247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1"/>
        <v>43225.208333333328</v>
      </c>
      <c r="O542" s="6">
        <f t="shared" si="49"/>
        <v>43246.208333333328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0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4"/>
        <v>24.205617977528089</v>
      </c>
      <c r="G543" t="s">
        <v>14</v>
      </c>
      <c r="H543">
        <f t="shared" si="52"/>
        <v>109.08</v>
      </c>
      <c r="I543">
        <v>395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1"/>
        <v>42165.208333333328</v>
      </c>
      <c r="O543" s="6">
        <f t="shared" si="49"/>
        <v>42190.208333333328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0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4"/>
        <v>2.5064935064935066</v>
      </c>
      <c r="G544" t="s">
        <v>14</v>
      </c>
      <c r="H544">
        <f t="shared" si="52"/>
        <v>39.39</v>
      </c>
      <c r="I544">
        <v>49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1"/>
        <v>42391.25</v>
      </c>
      <c r="O544" s="6">
        <f t="shared" si="49"/>
        <v>42420.25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0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4"/>
        <v>16.329799764428738</v>
      </c>
      <c r="G545" t="s">
        <v>14</v>
      </c>
      <c r="H545">
        <f t="shared" si="52"/>
        <v>77.02</v>
      </c>
      <c r="I545">
        <v>180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1"/>
        <v>41528.208333333336</v>
      </c>
      <c r="O545" s="6">
        <f t="shared" si="49"/>
        <v>41542.208333333336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0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4"/>
        <v>276.5</v>
      </c>
      <c r="G546" t="s">
        <v>20</v>
      </c>
      <c r="H546">
        <f t="shared" si="52"/>
        <v>92.17</v>
      </c>
      <c r="I546">
        <v>84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1"/>
        <v>42377.25</v>
      </c>
      <c r="O546" s="6">
        <f t="shared" si="49"/>
        <v>42389.25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0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4"/>
        <v>88.803571428571431</v>
      </c>
      <c r="G547" t="s">
        <v>14</v>
      </c>
      <c r="H547">
        <f t="shared" si="52"/>
        <v>61.01</v>
      </c>
      <c r="I547">
        <v>2690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1"/>
        <v>43824.25</v>
      </c>
      <c r="O547" s="6">
        <f t="shared" si="49"/>
        <v>43843.25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0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4"/>
        <v>163.57142857142856</v>
      </c>
      <c r="G548" t="s">
        <v>20</v>
      </c>
      <c r="H548">
        <f t="shared" si="52"/>
        <v>78.069999999999993</v>
      </c>
      <c r="I548">
        <v>88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1"/>
        <v>43360.208333333328</v>
      </c>
      <c r="O548" s="6">
        <f t="shared" si="49"/>
        <v>43362.208333333328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0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4"/>
        <v>969</v>
      </c>
      <c r="G549" t="s">
        <v>20</v>
      </c>
      <c r="H549">
        <f t="shared" si="52"/>
        <v>80.75</v>
      </c>
      <c r="I549">
        <v>156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1"/>
        <v>42029.25</v>
      </c>
      <c r="O549" s="6">
        <f t="shared" si="49"/>
        <v>42040.25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0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4"/>
        <v>270.91376701966715</v>
      </c>
      <c r="G550" t="s">
        <v>20</v>
      </c>
      <c r="H550">
        <f t="shared" si="52"/>
        <v>59.99</v>
      </c>
      <c r="I550">
        <v>2985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1"/>
        <v>42461.208333333328</v>
      </c>
      <c r="O550" s="6">
        <f t="shared" si="49"/>
        <v>42473.208333333328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0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4"/>
        <v>284.21355932203392</v>
      </c>
      <c r="G551" t="s">
        <v>20</v>
      </c>
      <c r="H551">
        <f t="shared" si="52"/>
        <v>110.03</v>
      </c>
      <c r="I551">
        <v>762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1"/>
        <v>41422.208333333336</v>
      </c>
      <c r="O551" s="6">
        <f t="shared" si="49"/>
        <v>41430.208333333336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0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4"/>
        <v>4</v>
      </c>
      <c r="G552" t="s">
        <v>74</v>
      </c>
      <c r="H552">
        <f t="shared" si="52"/>
        <v>4</v>
      </c>
      <c r="I552">
        <v>1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1"/>
        <v>40968.25</v>
      </c>
      <c r="O552" s="6">
        <f t="shared" si="49"/>
        <v>40988.208333333336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0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4"/>
        <v>58.6329816768462</v>
      </c>
      <c r="G553" t="s">
        <v>14</v>
      </c>
      <c r="H553">
        <f t="shared" si="52"/>
        <v>38</v>
      </c>
      <c r="I553">
        <v>2779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1"/>
        <v>41993.25</v>
      </c>
      <c r="O553" s="6">
        <f t="shared" si="49"/>
        <v>42032.25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0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4"/>
        <v>98.51111111111112</v>
      </c>
      <c r="G554" t="s">
        <v>14</v>
      </c>
      <c r="H554">
        <f t="shared" si="52"/>
        <v>96.37</v>
      </c>
      <c r="I554">
        <v>92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1"/>
        <v>42700.25</v>
      </c>
      <c r="O554" s="6">
        <f t="shared" si="49"/>
        <v>42701.25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0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4"/>
        <v>43.975381008206334</v>
      </c>
      <c r="G555" t="s">
        <v>14</v>
      </c>
      <c r="H555">
        <f t="shared" si="52"/>
        <v>72.98</v>
      </c>
      <c r="I555">
        <v>1028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1"/>
        <v>40545.25</v>
      </c>
      <c r="O555" s="6">
        <f t="shared" si="49"/>
        <v>40545.25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0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4"/>
        <v>151.66315789473683</v>
      </c>
      <c r="G556" t="s">
        <v>20</v>
      </c>
      <c r="H556">
        <f t="shared" si="52"/>
        <v>26.01</v>
      </c>
      <c r="I556">
        <v>554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1"/>
        <v>42723.25</v>
      </c>
      <c r="O556" s="6">
        <f t="shared" si="49"/>
        <v>42728.25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0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4"/>
        <v>223.63492063492063</v>
      </c>
      <c r="G557" t="s">
        <v>20</v>
      </c>
      <c r="H557">
        <f t="shared" si="52"/>
        <v>104.36</v>
      </c>
      <c r="I557">
        <v>135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1"/>
        <v>41731.208333333336</v>
      </c>
      <c r="O557" s="6">
        <f t="shared" si="49"/>
        <v>41761.208333333336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0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4"/>
        <v>239.75</v>
      </c>
      <c r="G558" t="s">
        <v>20</v>
      </c>
      <c r="H558">
        <f t="shared" si="52"/>
        <v>102.19</v>
      </c>
      <c r="I558">
        <v>122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1"/>
        <v>40792.208333333336</v>
      </c>
      <c r="O558" s="6">
        <f t="shared" si="49"/>
        <v>40798.208333333336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0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4"/>
        <v>199.33333333333334</v>
      </c>
      <c r="G559" t="s">
        <v>20</v>
      </c>
      <c r="H559">
        <f t="shared" si="52"/>
        <v>54.12</v>
      </c>
      <c r="I559">
        <v>221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1"/>
        <v>42279.208333333328</v>
      </c>
      <c r="O559" s="6">
        <f t="shared" si="49"/>
        <v>42281.208333333328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0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4"/>
        <v>137.34482758620689</v>
      </c>
      <c r="G560" t="s">
        <v>20</v>
      </c>
      <c r="H560">
        <f t="shared" si="52"/>
        <v>63.22</v>
      </c>
      <c r="I560">
        <v>126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1"/>
        <v>42424.25</v>
      </c>
      <c r="O560" s="6">
        <f t="shared" si="49"/>
        <v>42466.208333333328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0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4"/>
        <v>100.9696106362773</v>
      </c>
      <c r="G561" t="s">
        <v>20</v>
      </c>
      <c r="H561">
        <f t="shared" si="52"/>
        <v>104.03</v>
      </c>
      <c r="I561">
        <v>1022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1"/>
        <v>42584.208333333328</v>
      </c>
      <c r="O561" s="6">
        <f t="shared" si="49"/>
        <v>42590.208333333328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0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4"/>
        <v>794.16</v>
      </c>
      <c r="G562" t="s">
        <v>20</v>
      </c>
      <c r="H562">
        <f t="shared" si="52"/>
        <v>49.99</v>
      </c>
      <c r="I562">
        <v>3177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1"/>
        <v>40865.25</v>
      </c>
      <c r="O562" s="6">
        <f t="shared" si="49"/>
        <v>40904.25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0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4"/>
        <v>369.7</v>
      </c>
      <c r="G563" t="s">
        <v>20</v>
      </c>
      <c r="H563">
        <f t="shared" si="52"/>
        <v>56.02</v>
      </c>
      <c r="I563">
        <v>198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1"/>
        <v>40833.208333333336</v>
      </c>
      <c r="O563" s="6">
        <f t="shared" si="49"/>
        <v>40834.208333333336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0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4"/>
        <v>12.818181818181817</v>
      </c>
      <c r="G564" t="s">
        <v>14</v>
      </c>
      <c r="H564">
        <f t="shared" si="52"/>
        <v>48.81</v>
      </c>
      <c r="I564">
        <v>26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1"/>
        <v>43536.208333333328</v>
      </c>
      <c r="O564" s="6">
        <f t="shared" si="49"/>
        <v>43537.208333333328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0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4"/>
        <v>138.02702702702703</v>
      </c>
      <c r="G565" t="s">
        <v>20</v>
      </c>
      <c r="H565">
        <f t="shared" si="52"/>
        <v>60.08</v>
      </c>
      <c r="I565">
        <v>85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1"/>
        <v>43417.25</v>
      </c>
      <c r="O565" s="6">
        <f t="shared" si="49"/>
        <v>43436.25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0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4"/>
        <v>83.813278008298752</v>
      </c>
      <c r="G566" t="s">
        <v>14</v>
      </c>
      <c r="H566">
        <f t="shared" si="52"/>
        <v>78.989999999999995</v>
      </c>
      <c r="I566">
        <v>1790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1"/>
        <v>42078.208333333328</v>
      </c>
      <c r="O566" s="6">
        <f t="shared" si="49"/>
        <v>42085.208333333328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0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4"/>
        <v>204.60063224446787</v>
      </c>
      <c r="G567" t="s">
        <v>20</v>
      </c>
      <c r="H567">
        <f t="shared" si="52"/>
        <v>53.99</v>
      </c>
      <c r="I567">
        <v>3596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1"/>
        <v>40862.25</v>
      </c>
      <c r="O567" s="6">
        <f t="shared" si="49"/>
        <v>40881.25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0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4"/>
        <v>44.344086021505376</v>
      </c>
      <c r="G568" t="s">
        <v>14</v>
      </c>
      <c r="H568">
        <f t="shared" si="52"/>
        <v>111.46</v>
      </c>
      <c r="I568">
        <v>37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1"/>
        <v>42424.25</v>
      </c>
      <c r="O568" s="6">
        <f t="shared" si="49"/>
        <v>42446.208333333328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0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4"/>
        <v>218.60294117647058</v>
      </c>
      <c r="G569" t="s">
        <v>20</v>
      </c>
      <c r="H569">
        <f t="shared" si="52"/>
        <v>60.92</v>
      </c>
      <c r="I569">
        <v>244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1"/>
        <v>41830.208333333336</v>
      </c>
      <c r="O569" s="6">
        <f t="shared" si="49"/>
        <v>41831.208333333336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0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4"/>
        <v>186.03314917127071</v>
      </c>
      <c r="G570" t="s">
        <v>20</v>
      </c>
      <c r="H570">
        <f t="shared" si="52"/>
        <v>26</v>
      </c>
      <c r="I570">
        <v>5180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1"/>
        <v>40374.208333333336</v>
      </c>
      <c r="O570" s="6">
        <f t="shared" si="49"/>
        <v>40418.208333333336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0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4"/>
        <v>237.33830845771143</v>
      </c>
      <c r="G571" t="s">
        <v>20</v>
      </c>
      <c r="H571">
        <f t="shared" si="52"/>
        <v>80.989999999999995</v>
      </c>
      <c r="I571">
        <v>589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1"/>
        <v>40554.25</v>
      </c>
      <c r="O571" s="6">
        <f t="shared" si="49"/>
        <v>40565.25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0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4"/>
        <v>305.65384615384613</v>
      </c>
      <c r="G572" t="s">
        <v>20</v>
      </c>
      <c r="H572">
        <f t="shared" si="52"/>
        <v>35</v>
      </c>
      <c r="I572">
        <v>2725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1"/>
        <v>41993.25</v>
      </c>
      <c r="O572" s="6">
        <f t="shared" si="49"/>
        <v>41998.25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0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4"/>
        <v>94.142857142857139</v>
      </c>
      <c r="G573" t="s">
        <v>14</v>
      </c>
      <c r="H573">
        <f t="shared" si="52"/>
        <v>94.14</v>
      </c>
      <c r="I573">
        <v>35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1"/>
        <v>42174.208333333328</v>
      </c>
      <c r="O573" s="6">
        <f t="shared" si="49"/>
        <v>42220.208333333328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0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4"/>
        <v>54.400000000000006</v>
      </c>
      <c r="G574" t="s">
        <v>74</v>
      </c>
      <c r="H574">
        <f t="shared" si="52"/>
        <v>52.09</v>
      </c>
      <c r="I574">
        <v>94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1"/>
        <v>42275.208333333328</v>
      </c>
      <c r="O574" s="6">
        <f t="shared" si="49"/>
        <v>42290.208333333328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0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4"/>
        <v>111.88059701492537</v>
      </c>
      <c r="G575" t="s">
        <v>20</v>
      </c>
      <c r="H575">
        <f t="shared" si="52"/>
        <v>24.99</v>
      </c>
      <c r="I575">
        <v>300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1"/>
        <v>41761.208333333336</v>
      </c>
      <c r="O575" s="6">
        <f t="shared" si="49"/>
        <v>41762.208333333336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0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4"/>
        <v>369.14814814814815</v>
      </c>
      <c r="G576" t="s">
        <v>20</v>
      </c>
      <c r="H576">
        <f t="shared" si="52"/>
        <v>69.22</v>
      </c>
      <c r="I576">
        <v>144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1"/>
        <v>43806.25</v>
      </c>
      <c r="O576" s="6">
        <f t="shared" si="49"/>
        <v>43815.25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0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4"/>
        <v>62.930372148859547</v>
      </c>
      <c r="G577" t="s">
        <v>14</v>
      </c>
      <c r="H577">
        <f t="shared" si="52"/>
        <v>93.94</v>
      </c>
      <c r="I577">
        <v>558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1"/>
        <v>41779.208333333336</v>
      </c>
      <c r="O577" s="6">
        <f t="shared" si="49"/>
        <v>41781.208333333336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0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4"/>
        <v>64.927835051546396</v>
      </c>
      <c r="G578" t="s">
        <v>14</v>
      </c>
      <c r="H578">
        <f t="shared" si="52"/>
        <v>98.41</v>
      </c>
      <c r="I578">
        <v>64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1"/>
        <v>43040.208333333328</v>
      </c>
      <c r="O578" s="6">
        <f t="shared" si="49"/>
        <v>43056.25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0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4"/>
        <v>18.853658536585368</v>
      </c>
      <c r="G579" t="s">
        <v>74</v>
      </c>
      <c r="H579">
        <f t="shared" si="52"/>
        <v>41.78</v>
      </c>
      <c r="I579">
        <v>37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si="51"/>
        <v>40613.25</v>
      </c>
      <c r="O579" s="6">
        <f t="shared" ref="O579:O642" si="55">(((M579/60)/60)/24) + DATE(1970,1,)</f>
        <v>40638.208333333336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6">RIGHT(R579,LEN(R579)-SEARCH("/",R579))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f t="shared" si="52"/>
        <v>65.989999999999995</v>
      </c>
      <c r="I580">
        <v>245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ref="N580:N643" si="57">(((L580/60)/60)/24) +DATE(1970,1,1)</f>
        <v>40878.25</v>
      </c>
      <c r="O580" s="6">
        <f t="shared" si="55"/>
        <v>40880.25</v>
      </c>
      <c r="P580" t="b">
        <v>0</v>
      </c>
      <c r="Q580" t="b">
        <v>0</v>
      </c>
      <c r="R580" t="s">
        <v>474</v>
      </c>
      <c r="S580" t="str">
        <f t="shared" si="53"/>
        <v>film &amp; video</v>
      </c>
      <c r="T580" t="str">
        <f t="shared" si="56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f t="shared" ref="H581:H644" si="58">IF(F581=0,0, ROUND(E581/I581,2))</f>
        <v>72.06</v>
      </c>
      <c r="I581">
        <v>87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7"/>
        <v>40762.208333333336</v>
      </c>
      <c r="O581" s="6">
        <f t="shared" si="55"/>
        <v>40773.208333333336</v>
      </c>
      <c r="P581" t="b">
        <v>0</v>
      </c>
      <c r="Q581" t="b">
        <v>0</v>
      </c>
      <c r="R581" t="s">
        <v>159</v>
      </c>
      <c r="S581" t="str">
        <f t="shared" ref="S581:S644" si="59">LEFT(R581,SEARCH("/",R581)-1)</f>
        <v>music</v>
      </c>
      <c r="T581" t="str">
        <f t="shared" si="56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f t="shared" si="58"/>
        <v>48</v>
      </c>
      <c r="I582">
        <v>3116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7"/>
        <v>41696.25</v>
      </c>
      <c r="O582" s="6">
        <f t="shared" si="55"/>
        <v>41703.25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6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f t="shared" si="58"/>
        <v>54.1</v>
      </c>
      <c r="I583">
        <v>71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7"/>
        <v>40662.208333333336</v>
      </c>
      <c r="O583" s="6">
        <f t="shared" si="55"/>
        <v>40676.208333333336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6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f t="shared" si="58"/>
        <v>107.88</v>
      </c>
      <c r="I584">
        <v>42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7"/>
        <v>42165.208333333328</v>
      </c>
      <c r="O584" s="6">
        <f t="shared" si="55"/>
        <v>42169.208333333328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6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ref="F585:F648" si="60">(E585/D585*100)</f>
        <v>322.40211640211641</v>
      </c>
      <c r="G585" t="s">
        <v>20</v>
      </c>
      <c r="H585">
        <f t="shared" si="58"/>
        <v>67.03</v>
      </c>
      <c r="I585">
        <v>909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7"/>
        <v>40959.25</v>
      </c>
      <c r="O585" s="6">
        <f t="shared" si="55"/>
        <v>40975.25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6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60"/>
        <v>119.50810185185186</v>
      </c>
      <c r="G586" t="s">
        <v>20</v>
      </c>
      <c r="H586">
        <f t="shared" si="58"/>
        <v>64.010000000000005</v>
      </c>
      <c r="I586">
        <v>1613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7"/>
        <v>41024.208333333336</v>
      </c>
      <c r="O586" s="6">
        <f t="shared" si="55"/>
        <v>41037.208333333336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6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60"/>
        <v>146.79775280898878</v>
      </c>
      <c r="G587" t="s">
        <v>20</v>
      </c>
      <c r="H587">
        <f t="shared" si="58"/>
        <v>96.07</v>
      </c>
      <c r="I587">
        <v>136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7"/>
        <v>40255.208333333336</v>
      </c>
      <c r="O587" s="6">
        <f t="shared" si="55"/>
        <v>40264.208333333336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6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60"/>
        <v>950.57142857142856</v>
      </c>
      <c r="G588" t="s">
        <v>20</v>
      </c>
      <c r="H588">
        <f t="shared" si="58"/>
        <v>51.18</v>
      </c>
      <c r="I588">
        <v>130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7"/>
        <v>40499.25</v>
      </c>
      <c r="O588" s="6">
        <f t="shared" si="55"/>
        <v>40517.25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6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60"/>
        <v>72.893617021276597</v>
      </c>
      <c r="G589" t="s">
        <v>14</v>
      </c>
      <c r="H589">
        <f t="shared" si="58"/>
        <v>43.92</v>
      </c>
      <c r="I589">
        <v>156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7"/>
        <v>43484.25</v>
      </c>
      <c r="O589" s="6">
        <f t="shared" si="55"/>
        <v>43535.208333333328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6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60"/>
        <v>79.008248730964468</v>
      </c>
      <c r="G590" t="s">
        <v>14</v>
      </c>
      <c r="H590">
        <f t="shared" si="58"/>
        <v>91.02</v>
      </c>
      <c r="I590">
        <v>1368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7"/>
        <v>40262.208333333336</v>
      </c>
      <c r="O590" s="6">
        <f t="shared" si="55"/>
        <v>40292.208333333336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6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60"/>
        <v>64.721518987341781</v>
      </c>
      <c r="G591" t="s">
        <v>14</v>
      </c>
      <c r="H591">
        <f t="shared" si="58"/>
        <v>50.13</v>
      </c>
      <c r="I591">
        <v>102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7"/>
        <v>42190.208333333328</v>
      </c>
      <c r="O591" s="6">
        <f t="shared" si="55"/>
        <v>42196.208333333328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6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60"/>
        <v>82.028169014084511</v>
      </c>
      <c r="G592" t="s">
        <v>14</v>
      </c>
      <c r="H592">
        <f t="shared" si="58"/>
        <v>67.72</v>
      </c>
      <c r="I592">
        <v>86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7"/>
        <v>41994.25</v>
      </c>
      <c r="O592" s="6">
        <f t="shared" si="55"/>
        <v>42004.25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6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60"/>
        <v>1037.6666666666667</v>
      </c>
      <c r="G593" t="s">
        <v>20</v>
      </c>
      <c r="H593">
        <f t="shared" si="58"/>
        <v>61.04</v>
      </c>
      <c r="I593">
        <v>102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7"/>
        <v>40373.208333333336</v>
      </c>
      <c r="O593" s="6">
        <f t="shared" si="55"/>
        <v>40382.208333333336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6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60"/>
        <v>12.910076530612244</v>
      </c>
      <c r="G594" t="s">
        <v>14</v>
      </c>
      <c r="H594">
        <f t="shared" si="58"/>
        <v>80.010000000000005</v>
      </c>
      <c r="I594">
        <v>253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7"/>
        <v>41789.208333333336</v>
      </c>
      <c r="O594" s="6">
        <f t="shared" si="55"/>
        <v>41797.208333333336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6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60"/>
        <v>154.84210526315789</v>
      </c>
      <c r="G595" t="s">
        <v>20</v>
      </c>
      <c r="H595">
        <f t="shared" si="58"/>
        <v>47</v>
      </c>
      <c r="I595">
        <v>4006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7"/>
        <v>41724.208333333336</v>
      </c>
      <c r="O595" s="6">
        <f t="shared" si="55"/>
        <v>41736.208333333336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6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60"/>
        <v>7.0991735537190088</v>
      </c>
      <c r="G596" t="s">
        <v>14</v>
      </c>
      <c r="H596">
        <f t="shared" si="58"/>
        <v>71.13</v>
      </c>
      <c r="I596">
        <v>157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7"/>
        <v>42548.208333333328</v>
      </c>
      <c r="O596" s="6">
        <f t="shared" si="55"/>
        <v>42550.208333333328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6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60"/>
        <v>208.52773826458036</v>
      </c>
      <c r="G597" t="s">
        <v>20</v>
      </c>
      <c r="H597">
        <f t="shared" si="58"/>
        <v>89.99</v>
      </c>
      <c r="I597">
        <v>1629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7"/>
        <v>40253.208333333336</v>
      </c>
      <c r="O597" s="6">
        <f t="shared" si="55"/>
        <v>40273.208333333336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6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60"/>
        <v>99.683544303797461</v>
      </c>
      <c r="G598" t="s">
        <v>14</v>
      </c>
      <c r="H598">
        <f t="shared" si="58"/>
        <v>43.03</v>
      </c>
      <c r="I598">
        <v>183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7"/>
        <v>42434.25</v>
      </c>
      <c r="O598" s="6">
        <f t="shared" si="55"/>
        <v>42440.25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6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60"/>
        <v>201.59756097560978</v>
      </c>
      <c r="G599" t="s">
        <v>20</v>
      </c>
      <c r="H599">
        <f t="shared" si="58"/>
        <v>68</v>
      </c>
      <c r="I599">
        <v>2188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7"/>
        <v>43786.25</v>
      </c>
      <c r="O599" s="6">
        <f t="shared" si="55"/>
        <v>43803.25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6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60"/>
        <v>162.09032258064516</v>
      </c>
      <c r="G600" t="s">
        <v>20</v>
      </c>
      <c r="H600">
        <f t="shared" si="58"/>
        <v>73</v>
      </c>
      <c r="I600">
        <v>2409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7"/>
        <v>40344.208333333336</v>
      </c>
      <c r="O600" s="6">
        <f t="shared" si="55"/>
        <v>40372.208333333336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6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60"/>
        <v>3.6436208125445471</v>
      </c>
      <c r="G601" t="s">
        <v>14</v>
      </c>
      <c r="H601">
        <f t="shared" si="58"/>
        <v>62.34</v>
      </c>
      <c r="I601">
        <v>82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7"/>
        <v>42047.25</v>
      </c>
      <c r="O601" s="6">
        <f t="shared" si="55"/>
        <v>42054.25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6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60"/>
        <v>5</v>
      </c>
      <c r="G602" t="s">
        <v>14</v>
      </c>
      <c r="H602">
        <f t="shared" si="58"/>
        <v>5</v>
      </c>
      <c r="I602">
        <v>1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7"/>
        <v>41485.208333333336</v>
      </c>
      <c r="O602" s="6">
        <f t="shared" si="55"/>
        <v>41496.208333333336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6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60"/>
        <v>206.63492063492063</v>
      </c>
      <c r="G603" t="s">
        <v>20</v>
      </c>
      <c r="H603">
        <f t="shared" si="58"/>
        <v>67.099999999999994</v>
      </c>
      <c r="I603">
        <v>194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7"/>
        <v>41789.208333333336</v>
      </c>
      <c r="O603" s="6">
        <f t="shared" si="55"/>
        <v>41805.208333333336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6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60"/>
        <v>128.23628691983123</v>
      </c>
      <c r="G604" t="s">
        <v>20</v>
      </c>
      <c r="H604">
        <f t="shared" si="58"/>
        <v>79.98</v>
      </c>
      <c r="I604">
        <v>1140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7"/>
        <v>42160.208333333328</v>
      </c>
      <c r="O604" s="6">
        <f t="shared" si="55"/>
        <v>42170.208333333328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6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60"/>
        <v>119.66037735849055</v>
      </c>
      <c r="G605" t="s">
        <v>20</v>
      </c>
      <c r="H605">
        <f t="shared" si="58"/>
        <v>62.18</v>
      </c>
      <c r="I605">
        <v>102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7"/>
        <v>43573.208333333328</v>
      </c>
      <c r="O605" s="6">
        <f t="shared" si="55"/>
        <v>43599.208333333328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6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60"/>
        <v>170.73055242390078</v>
      </c>
      <c r="G606" t="s">
        <v>20</v>
      </c>
      <c r="H606">
        <f t="shared" si="58"/>
        <v>53.01</v>
      </c>
      <c r="I606">
        <v>2857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7"/>
        <v>40565.25</v>
      </c>
      <c r="O606" s="6">
        <f t="shared" si="55"/>
        <v>40585.25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6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60"/>
        <v>187.21212121212122</v>
      </c>
      <c r="G607" t="s">
        <v>20</v>
      </c>
      <c r="H607">
        <f t="shared" si="58"/>
        <v>57.74</v>
      </c>
      <c r="I607">
        <v>107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7"/>
        <v>42280.208333333328</v>
      </c>
      <c r="O607" s="6">
        <f t="shared" si="55"/>
        <v>42320.25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6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60"/>
        <v>188.38235294117646</v>
      </c>
      <c r="G608" t="s">
        <v>20</v>
      </c>
      <c r="H608">
        <f t="shared" si="58"/>
        <v>40.03</v>
      </c>
      <c r="I608">
        <v>160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7"/>
        <v>42436.25</v>
      </c>
      <c r="O608" s="6">
        <f t="shared" si="55"/>
        <v>42446.208333333328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6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60"/>
        <v>131.29869186046511</v>
      </c>
      <c r="G609" t="s">
        <v>20</v>
      </c>
      <c r="H609">
        <f t="shared" si="58"/>
        <v>81.02</v>
      </c>
      <c r="I609">
        <v>2230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7"/>
        <v>41721.208333333336</v>
      </c>
      <c r="O609" s="6">
        <f t="shared" si="55"/>
        <v>41722.208333333336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6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60"/>
        <v>283.97435897435901</v>
      </c>
      <c r="G610" t="s">
        <v>20</v>
      </c>
      <c r="H610">
        <f t="shared" si="58"/>
        <v>35.049999999999997</v>
      </c>
      <c r="I610">
        <v>316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7"/>
        <v>43530.25</v>
      </c>
      <c r="O610" s="6">
        <f t="shared" si="55"/>
        <v>43533.25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6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60"/>
        <v>120.41999999999999</v>
      </c>
      <c r="G611" t="s">
        <v>20</v>
      </c>
      <c r="H611">
        <f t="shared" si="58"/>
        <v>102.92</v>
      </c>
      <c r="I611">
        <v>117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7"/>
        <v>43481.25</v>
      </c>
      <c r="O611" s="6">
        <f t="shared" si="55"/>
        <v>43497.25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6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60"/>
        <v>419.0560747663551</v>
      </c>
      <c r="G612" t="s">
        <v>20</v>
      </c>
      <c r="H612">
        <f t="shared" si="58"/>
        <v>28</v>
      </c>
      <c r="I612">
        <v>6406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7"/>
        <v>41259.25</v>
      </c>
      <c r="O612" s="6">
        <f t="shared" si="55"/>
        <v>41272.25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6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60"/>
        <v>13.853658536585368</v>
      </c>
      <c r="G613" t="s">
        <v>74</v>
      </c>
      <c r="H613">
        <f t="shared" si="58"/>
        <v>75.73</v>
      </c>
      <c r="I613">
        <v>15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7"/>
        <v>41480.208333333336</v>
      </c>
      <c r="O613" s="6">
        <f t="shared" si="55"/>
        <v>41491.208333333336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6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60"/>
        <v>139.43548387096774</v>
      </c>
      <c r="G614" t="s">
        <v>20</v>
      </c>
      <c r="H614">
        <f t="shared" si="58"/>
        <v>45.03</v>
      </c>
      <c r="I614">
        <v>192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7"/>
        <v>40474.208333333336</v>
      </c>
      <c r="O614" s="6">
        <f t="shared" si="55"/>
        <v>40496.25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6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60"/>
        <v>174</v>
      </c>
      <c r="G615" t="s">
        <v>20</v>
      </c>
      <c r="H615">
        <f t="shared" si="58"/>
        <v>73.62</v>
      </c>
      <c r="I615">
        <v>26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7"/>
        <v>42973.208333333328</v>
      </c>
      <c r="O615" s="6">
        <f t="shared" si="55"/>
        <v>42981.208333333328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6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60"/>
        <v>155.49056603773585</v>
      </c>
      <c r="G616" t="s">
        <v>20</v>
      </c>
      <c r="H616">
        <f t="shared" si="58"/>
        <v>56.99</v>
      </c>
      <c r="I616">
        <v>723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7"/>
        <v>42746.25</v>
      </c>
      <c r="O616" s="6">
        <f t="shared" si="55"/>
        <v>42763.25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6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60"/>
        <v>170.44705882352943</v>
      </c>
      <c r="G617" t="s">
        <v>20</v>
      </c>
      <c r="H617">
        <f t="shared" si="58"/>
        <v>85.22</v>
      </c>
      <c r="I617">
        <v>170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7"/>
        <v>42489.208333333328</v>
      </c>
      <c r="O617" s="6">
        <f t="shared" si="55"/>
        <v>42498.208333333328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6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60"/>
        <v>189.515625</v>
      </c>
      <c r="G618" t="s">
        <v>20</v>
      </c>
      <c r="H618">
        <f t="shared" si="58"/>
        <v>50.96</v>
      </c>
      <c r="I618">
        <v>238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7"/>
        <v>41537.208333333336</v>
      </c>
      <c r="O618" s="6">
        <f t="shared" si="55"/>
        <v>41537.208333333336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6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60"/>
        <v>249.71428571428572</v>
      </c>
      <c r="G619" t="s">
        <v>20</v>
      </c>
      <c r="H619">
        <f t="shared" si="58"/>
        <v>63.56</v>
      </c>
      <c r="I619">
        <v>55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7"/>
        <v>41794.208333333336</v>
      </c>
      <c r="O619" s="6">
        <f t="shared" si="55"/>
        <v>41803.208333333336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6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60"/>
        <v>48.860523665659613</v>
      </c>
      <c r="G620" t="s">
        <v>14</v>
      </c>
      <c r="H620">
        <f t="shared" si="58"/>
        <v>81</v>
      </c>
      <c r="I620">
        <v>1198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7"/>
        <v>41396.208333333336</v>
      </c>
      <c r="O620" s="6">
        <f t="shared" si="55"/>
        <v>41416.208333333336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6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60"/>
        <v>28.461970393057683</v>
      </c>
      <c r="G621" t="s">
        <v>14</v>
      </c>
      <c r="H621">
        <f t="shared" si="58"/>
        <v>86.04</v>
      </c>
      <c r="I621">
        <v>648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7"/>
        <v>40669.208333333336</v>
      </c>
      <c r="O621" s="6">
        <f t="shared" si="55"/>
        <v>40669.208333333336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6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60"/>
        <v>268.02325581395348</v>
      </c>
      <c r="G622" t="s">
        <v>20</v>
      </c>
      <c r="H622">
        <f t="shared" si="58"/>
        <v>90.04</v>
      </c>
      <c r="I622">
        <v>128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7"/>
        <v>42559.208333333328</v>
      </c>
      <c r="O622" s="6">
        <f t="shared" si="55"/>
        <v>42562.208333333328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6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60"/>
        <v>619.80078125</v>
      </c>
      <c r="G623" t="s">
        <v>20</v>
      </c>
      <c r="H623">
        <f t="shared" si="58"/>
        <v>74.010000000000005</v>
      </c>
      <c r="I623">
        <v>2144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7"/>
        <v>42626.208333333328</v>
      </c>
      <c r="O623" s="6">
        <f t="shared" si="55"/>
        <v>42630.208333333328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6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60"/>
        <v>3.1301587301587301</v>
      </c>
      <c r="G624" t="s">
        <v>14</v>
      </c>
      <c r="H624">
        <f t="shared" si="58"/>
        <v>92.44</v>
      </c>
      <c r="I624">
        <v>64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7"/>
        <v>43205.208333333328</v>
      </c>
      <c r="O624" s="6">
        <f t="shared" si="55"/>
        <v>43230.208333333328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6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60"/>
        <v>159.92152704135739</v>
      </c>
      <c r="G625" t="s">
        <v>20</v>
      </c>
      <c r="H625">
        <f t="shared" si="58"/>
        <v>56</v>
      </c>
      <c r="I625">
        <v>2693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7"/>
        <v>42201.208333333328</v>
      </c>
      <c r="O625" s="6">
        <f t="shared" si="55"/>
        <v>42205.208333333328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6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60"/>
        <v>279.39215686274508</v>
      </c>
      <c r="G626" t="s">
        <v>20</v>
      </c>
      <c r="H626">
        <f t="shared" si="58"/>
        <v>32.979999999999997</v>
      </c>
      <c r="I626">
        <v>432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7"/>
        <v>42029.25</v>
      </c>
      <c r="O626" s="6">
        <f t="shared" si="55"/>
        <v>42034.25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6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60"/>
        <v>77.373333333333335</v>
      </c>
      <c r="G627" t="s">
        <v>14</v>
      </c>
      <c r="H627">
        <f t="shared" si="58"/>
        <v>93.6</v>
      </c>
      <c r="I627">
        <v>62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7"/>
        <v>43857.25</v>
      </c>
      <c r="O627" s="6">
        <f t="shared" si="55"/>
        <v>43870.25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6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60"/>
        <v>206.32812500000003</v>
      </c>
      <c r="G628" t="s">
        <v>20</v>
      </c>
      <c r="H628">
        <f t="shared" si="58"/>
        <v>69.87</v>
      </c>
      <c r="I628">
        <v>189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7"/>
        <v>40449.208333333336</v>
      </c>
      <c r="O628" s="6">
        <f t="shared" si="55"/>
        <v>40457.208333333336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6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60"/>
        <v>694.25</v>
      </c>
      <c r="G629" t="s">
        <v>20</v>
      </c>
      <c r="H629">
        <f t="shared" si="58"/>
        <v>72.13</v>
      </c>
      <c r="I629">
        <v>154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7"/>
        <v>40345.208333333336</v>
      </c>
      <c r="O629" s="6">
        <f t="shared" si="55"/>
        <v>40368.208333333336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6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60"/>
        <v>151.78947368421052</v>
      </c>
      <c r="G630" t="s">
        <v>20</v>
      </c>
      <c r="H630">
        <f t="shared" si="58"/>
        <v>30.04</v>
      </c>
      <c r="I630">
        <v>96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7"/>
        <v>40455.208333333336</v>
      </c>
      <c r="O630" s="6">
        <f t="shared" si="55"/>
        <v>40457.208333333336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6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60"/>
        <v>64.58207217694995</v>
      </c>
      <c r="G631" t="s">
        <v>14</v>
      </c>
      <c r="H631">
        <f t="shared" si="58"/>
        <v>73.97</v>
      </c>
      <c r="I631">
        <v>750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7"/>
        <v>42557.208333333328</v>
      </c>
      <c r="O631" s="6">
        <f t="shared" si="55"/>
        <v>42558.208333333328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6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60"/>
        <v>62.873684210526314</v>
      </c>
      <c r="G632" t="s">
        <v>74</v>
      </c>
      <c r="H632">
        <f t="shared" si="58"/>
        <v>68.66</v>
      </c>
      <c r="I632">
        <v>87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7"/>
        <v>43586.208333333328</v>
      </c>
      <c r="O632" s="6">
        <f t="shared" si="55"/>
        <v>43596.208333333328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6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60"/>
        <v>310.39864864864865</v>
      </c>
      <c r="G633" t="s">
        <v>20</v>
      </c>
      <c r="H633">
        <f t="shared" si="58"/>
        <v>59.99</v>
      </c>
      <c r="I633">
        <v>3063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7"/>
        <v>43550.208333333328</v>
      </c>
      <c r="O633" s="6">
        <f t="shared" si="55"/>
        <v>43553.208333333328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6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60"/>
        <v>42.859916782246884</v>
      </c>
      <c r="G634" t="s">
        <v>47</v>
      </c>
      <c r="H634">
        <f t="shared" si="58"/>
        <v>111.16</v>
      </c>
      <c r="I634">
        <v>278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7"/>
        <v>41945.208333333336</v>
      </c>
      <c r="O634" s="6">
        <f t="shared" si="55"/>
        <v>41962.25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6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60"/>
        <v>83.119402985074629</v>
      </c>
      <c r="G635" t="s">
        <v>14</v>
      </c>
      <c r="H635">
        <f t="shared" si="58"/>
        <v>53.04</v>
      </c>
      <c r="I635">
        <v>105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7"/>
        <v>42315.25</v>
      </c>
      <c r="O635" s="6">
        <f t="shared" si="55"/>
        <v>42318.25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6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60"/>
        <v>78.531302876480552</v>
      </c>
      <c r="G636" t="s">
        <v>74</v>
      </c>
      <c r="H636">
        <f t="shared" si="58"/>
        <v>55.99</v>
      </c>
      <c r="I636">
        <v>1658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7"/>
        <v>42819.208333333328</v>
      </c>
      <c r="O636" s="6">
        <f t="shared" si="55"/>
        <v>42832.208333333328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6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60"/>
        <v>114.09352517985612</v>
      </c>
      <c r="G637" t="s">
        <v>20</v>
      </c>
      <c r="H637">
        <f t="shared" si="58"/>
        <v>69.989999999999995</v>
      </c>
      <c r="I637">
        <v>2266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7"/>
        <v>41314.25</v>
      </c>
      <c r="O637" s="6">
        <f t="shared" si="55"/>
        <v>41345.208333333336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6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60"/>
        <v>64.537683358624179</v>
      </c>
      <c r="G638" t="s">
        <v>14</v>
      </c>
      <c r="H638">
        <f t="shared" si="58"/>
        <v>49</v>
      </c>
      <c r="I638">
        <v>2604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7"/>
        <v>40926.25</v>
      </c>
      <c r="O638" s="6">
        <f t="shared" si="55"/>
        <v>40970.25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6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60"/>
        <v>79.411764705882348</v>
      </c>
      <c r="G639" t="s">
        <v>14</v>
      </c>
      <c r="H639">
        <f t="shared" si="58"/>
        <v>103.85</v>
      </c>
      <c r="I639">
        <v>65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7"/>
        <v>42688.25</v>
      </c>
      <c r="O639" s="6">
        <f t="shared" si="55"/>
        <v>42695.25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6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60"/>
        <v>11.419117647058824</v>
      </c>
      <c r="G640" t="s">
        <v>14</v>
      </c>
      <c r="H640">
        <f t="shared" si="58"/>
        <v>99.13</v>
      </c>
      <c r="I640">
        <v>94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7"/>
        <v>40386.208333333336</v>
      </c>
      <c r="O640" s="6">
        <f t="shared" si="55"/>
        <v>40397.208333333336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6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60"/>
        <v>56.186046511627907</v>
      </c>
      <c r="G641" t="s">
        <v>47</v>
      </c>
      <c r="H641">
        <f t="shared" si="58"/>
        <v>107.38</v>
      </c>
      <c r="I641">
        <v>45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7"/>
        <v>43309.208333333328</v>
      </c>
      <c r="O641" s="6">
        <f t="shared" si="55"/>
        <v>43308.208333333328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6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60"/>
        <v>16.501669449081803</v>
      </c>
      <c r="G642" t="s">
        <v>14</v>
      </c>
      <c r="H642">
        <f t="shared" si="58"/>
        <v>76.92</v>
      </c>
      <c r="I642">
        <v>257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7"/>
        <v>42387.25</v>
      </c>
      <c r="O642" s="6">
        <f t="shared" si="55"/>
        <v>42389.25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6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60"/>
        <v>119.96808510638297</v>
      </c>
      <c r="G643" t="s">
        <v>20</v>
      </c>
      <c r="H643">
        <f t="shared" si="58"/>
        <v>58.13</v>
      </c>
      <c r="I643">
        <v>194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si="57"/>
        <v>42786.25</v>
      </c>
      <c r="O643" s="6">
        <f t="shared" ref="O643:O706" si="61">(((M643/60)/60)/24) + DATE(1970,1,)</f>
        <v>42813.208333333328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2">RIGHT(R643,LEN(R643)-SEARCH("/",R643))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f t="shared" si="58"/>
        <v>103.74</v>
      </c>
      <c r="I644">
        <v>129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ref="N644:N707" si="63">(((L644/60)/60)/24) +DATE(1970,1,1)</f>
        <v>43451.25</v>
      </c>
      <c r="O644" s="6">
        <f t="shared" si="61"/>
        <v>43459.25</v>
      </c>
      <c r="P644" t="b">
        <v>0</v>
      </c>
      <c r="Q644" t="b">
        <v>0</v>
      </c>
      <c r="R644" t="s">
        <v>65</v>
      </c>
      <c r="S644" t="str">
        <f t="shared" si="59"/>
        <v>technology</v>
      </c>
      <c r="T644" t="str">
        <f t="shared" si="62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f t="shared" ref="H645:H708" si="64">IF(F645=0,0, ROUND(E645/I645,2))</f>
        <v>87.96</v>
      </c>
      <c r="I645">
        <v>375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3"/>
        <v>42795.25</v>
      </c>
      <c r="O645" s="6">
        <f t="shared" si="61"/>
        <v>42812.208333333328</v>
      </c>
      <c r="P645" t="b">
        <v>0</v>
      </c>
      <c r="Q645" t="b">
        <v>0</v>
      </c>
      <c r="R645" t="s">
        <v>33</v>
      </c>
      <c r="S645" t="str">
        <f t="shared" ref="S645:S708" si="65">LEFT(R645,SEARCH("/",R645)-1)</f>
        <v>theater</v>
      </c>
      <c r="T645" t="str">
        <f t="shared" si="62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f t="shared" si="64"/>
        <v>28</v>
      </c>
      <c r="I646">
        <v>2928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3"/>
        <v>43452.25</v>
      </c>
      <c r="O646" s="6">
        <f t="shared" si="61"/>
        <v>43467.25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2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f t="shared" si="64"/>
        <v>38</v>
      </c>
      <c r="I647">
        <v>4697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3"/>
        <v>43369.208333333328</v>
      </c>
      <c r="O647" s="6">
        <f t="shared" si="61"/>
        <v>43389.208333333328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2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f t="shared" si="64"/>
        <v>30</v>
      </c>
      <c r="I648">
        <v>2915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3"/>
        <v>41346.208333333336</v>
      </c>
      <c r="O648" s="6">
        <f t="shared" si="61"/>
        <v>41356.208333333336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2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ref="F649:F712" si="66">(E649/D649*100)</f>
        <v>41.4</v>
      </c>
      <c r="G649" t="s">
        <v>14</v>
      </c>
      <c r="H649">
        <f t="shared" si="64"/>
        <v>103.5</v>
      </c>
      <c r="I649">
        <v>18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3"/>
        <v>43199.208333333328</v>
      </c>
      <c r="O649" s="6">
        <f t="shared" si="61"/>
        <v>43222.208333333328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2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6"/>
        <v>63.056795131845846</v>
      </c>
      <c r="G650" t="s">
        <v>74</v>
      </c>
      <c r="H650">
        <f t="shared" si="64"/>
        <v>85.99</v>
      </c>
      <c r="I650">
        <v>723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3"/>
        <v>42922.208333333328</v>
      </c>
      <c r="O650" s="6">
        <f t="shared" si="61"/>
        <v>42939.208333333328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2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6"/>
        <v>48.482333607230892</v>
      </c>
      <c r="G651" t="s">
        <v>14</v>
      </c>
      <c r="H651">
        <f t="shared" si="64"/>
        <v>98.01</v>
      </c>
      <c r="I651">
        <v>602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3"/>
        <v>40471.208333333336</v>
      </c>
      <c r="O651" s="6">
        <f t="shared" si="61"/>
        <v>40481.208333333336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2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6"/>
        <v>2</v>
      </c>
      <c r="G652" t="s">
        <v>14</v>
      </c>
      <c r="H652">
        <f t="shared" si="64"/>
        <v>2</v>
      </c>
      <c r="I652">
        <v>1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3"/>
        <v>41828.208333333336</v>
      </c>
      <c r="O652" s="6">
        <f t="shared" si="61"/>
        <v>41854.208333333336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2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6"/>
        <v>88.47941026944585</v>
      </c>
      <c r="G653" t="s">
        <v>14</v>
      </c>
      <c r="H653">
        <f t="shared" si="64"/>
        <v>44.99</v>
      </c>
      <c r="I653">
        <v>3868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3"/>
        <v>41692.25</v>
      </c>
      <c r="O653" s="6">
        <f t="shared" si="61"/>
        <v>41706.25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2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6"/>
        <v>126.84</v>
      </c>
      <c r="G654" t="s">
        <v>20</v>
      </c>
      <c r="H654">
        <f t="shared" si="64"/>
        <v>31.01</v>
      </c>
      <c r="I654">
        <v>409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3"/>
        <v>42587.208333333328</v>
      </c>
      <c r="O654" s="6">
        <f t="shared" si="61"/>
        <v>42629.208333333328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2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6"/>
        <v>2338.833333333333</v>
      </c>
      <c r="G655" t="s">
        <v>20</v>
      </c>
      <c r="H655">
        <f t="shared" si="64"/>
        <v>59.97</v>
      </c>
      <c r="I655">
        <v>234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3"/>
        <v>42468.208333333328</v>
      </c>
      <c r="O655" s="6">
        <f t="shared" si="61"/>
        <v>42469.208333333328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2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6"/>
        <v>508.38857142857148</v>
      </c>
      <c r="G656" t="s">
        <v>20</v>
      </c>
      <c r="H656">
        <f t="shared" si="64"/>
        <v>59</v>
      </c>
      <c r="I656">
        <v>3016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3"/>
        <v>42240.208333333328</v>
      </c>
      <c r="O656" s="6">
        <f t="shared" si="61"/>
        <v>42244.208333333328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2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6"/>
        <v>191.47826086956522</v>
      </c>
      <c r="G657" t="s">
        <v>20</v>
      </c>
      <c r="H657">
        <f t="shared" si="64"/>
        <v>50.05</v>
      </c>
      <c r="I657">
        <v>264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3"/>
        <v>42796.25</v>
      </c>
      <c r="O657" s="6">
        <f t="shared" si="61"/>
        <v>42808.208333333328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2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6"/>
        <v>42.127533783783782</v>
      </c>
      <c r="G658" t="s">
        <v>14</v>
      </c>
      <c r="H658">
        <f t="shared" si="64"/>
        <v>98.97</v>
      </c>
      <c r="I658">
        <v>504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3"/>
        <v>43097.25</v>
      </c>
      <c r="O658" s="6">
        <f t="shared" si="61"/>
        <v>43101.25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2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6"/>
        <v>8.24</v>
      </c>
      <c r="G659" t="s">
        <v>14</v>
      </c>
      <c r="H659">
        <f t="shared" si="64"/>
        <v>58.86</v>
      </c>
      <c r="I659">
        <v>14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3"/>
        <v>43096.25</v>
      </c>
      <c r="O659" s="6">
        <f t="shared" si="61"/>
        <v>43111.25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2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6"/>
        <v>60.064638783269963</v>
      </c>
      <c r="G660" t="s">
        <v>74</v>
      </c>
      <c r="H660">
        <f t="shared" si="64"/>
        <v>81.010000000000005</v>
      </c>
      <c r="I660">
        <v>390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3"/>
        <v>42246.208333333328</v>
      </c>
      <c r="O660" s="6">
        <f t="shared" si="61"/>
        <v>42268.208333333328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2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6"/>
        <v>47.232808616404313</v>
      </c>
      <c r="G661" t="s">
        <v>14</v>
      </c>
      <c r="H661">
        <f t="shared" si="64"/>
        <v>76.010000000000005</v>
      </c>
      <c r="I661">
        <v>750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3"/>
        <v>40570.25</v>
      </c>
      <c r="O661" s="6">
        <f t="shared" si="61"/>
        <v>40570.25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2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6"/>
        <v>81.736263736263737</v>
      </c>
      <c r="G662" t="s">
        <v>14</v>
      </c>
      <c r="H662">
        <f t="shared" si="64"/>
        <v>96.6</v>
      </c>
      <c r="I662">
        <v>77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3"/>
        <v>42237.208333333328</v>
      </c>
      <c r="O662" s="6">
        <f t="shared" si="61"/>
        <v>42245.208333333328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2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6"/>
        <v>54.187265917603</v>
      </c>
      <c r="G663" t="s">
        <v>14</v>
      </c>
      <c r="H663">
        <f t="shared" si="64"/>
        <v>76.959999999999994</v>
      </c>
      <c r="I663">
        <v>752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3"/>
        <v>40996.208333333336</v>
      </c>
      <c r="O663" s="6">
        <f t="shared" si="61"/>
        <v>41025.208333333336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2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6"/>
        <v>97.868131868131869</v>
      </c>
      <c r="G664" t="s">
        <v>14</v>
      </c>
      <c r="H664">
        <f t="shared" si="64"/>
        <v>67.98</v>
      </c>
      <c r="I664">
        <v>131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3"/>
        <v>43443.25</v>
      </c>
      <c r="O664" s="6">
        <f t="shared" si="61"/>
        <v>43446.25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2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6"/>
        <v>77.239999999999995</v>
      </c>
      <c r="G665" t="s">
        <v>14</v>
      </c>
      <c r="H665">
        <f t="shared" si="64"/>
        <v>88.78</v>
      </c>
      <c r="I665">
        <v>87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3"/>
        <v>40458.208333333336</v>
      </c>
      <c r="O665" s="6">
        <f t="shared" si="61"/>
        <v>40480.208333333336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2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6"/>
        <v>33.464735516372798</v>
      </c>
      <c r="G666" t="s">
        <v>14</v>
      </c>
      <c r="H666">
        <f t="shared" si="64"/>
        <v>25</v>
      </c>
      <c r="I666">
        <v>1063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3"/>
        <v>40959.25</v>
      </c>
      <c r="O666" s="6">
        <f t="shared" si="61"/>
        <v>40968.25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2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6"/>
        <v>239.58823529411765</v>
      </c>
      <c r="G667" t="s">
        <v>20</v>
      </c>
      <c r="H667">
        <f t="shared" si="64"/>
        <v>44.92</v>
      </c>
      <c r="I667">
        <v>272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3"/>
        <v>40733.208333333336</v>
      </c>
      <c r="O667" s="6">
        <f t="shared" si="61"/>
        <v>40746.208333333336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2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6"/>
        <v>64.032258064516128</v>
      </c>
      <c r="G668" t="s">
        <v>74</v>
      </c>
      <c r="H668">
        <f t="shared" si="64"/>
        <v>79.400000000000006</v>
      </c>
      <c r="I668">
        <v>25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3"/>
        <v>41516.208333333336</v>
      </c>
      <c r="O668" s="6">
        <f t="shared" si="61"/>
        <v>41521.208333333336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2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6"/>
        <v>176.15942028985506</v>
      </c>
      <c r="G669" t="s">
        <v>20</v>
      </c>
      <c r="H669">
        <f t="shared" si="64"/>
        <v>29.01</v>
      </c>
      <c r="I669">
        <v>419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3"/>
        <v>41892.208333333336</v>
      </c>
      <c r="O669" s="6">
        <f t="shared" si="61"/>
        <v>41900.208333333336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2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6"/>
        <v>20.33818181818182</v>
      </c>
      <c r="G670" t="s">
        <v>14</v>
      </c>
      <c r="H670">
        <f t="shared" si="64"/>
        <v>73.59</v>
      </c>
      <c r="I670">
        <v>76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3"/>
        <v>41122.208333333336</v>
      </c>
      <c r="O670" s="6">
        <f t="shared" si="61"/>
        <v>41133.208333333336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2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6"/>
        <v>358.64754098360658</v>
      </c>
      <c r="G671" t="s">
        <v>20</v>
      </c>
      <c r="H671">
        <f t="shared" si="64"/>
        <v>107.97</v>
      </c>
      <c r="I671">
        <v>1621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3"/>
        <v>42912.208333333328</v>
      </c>
      <c r="O671" s="6">
        <f t="shared" si="61"/>
        <v>42920.208333333328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2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6"/>
        <v>468.85802469135803</v>
      </c>
      <c r="G672" t="s">
        <v>20</v>
      </c>
      <c r="H672">
        <f t="shared" si="64"/>
        <v>68.989999999999995</v>
      </c>
      <c r="I672">
        <v>1101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3"/>
        <v>42425.25</v>
      </c>
      <c r="O672" s="6">
        <f t="shared" si="61"/>
        <v>42436.25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2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6"/>
        <v>122.05635245901641</v>
      </c>
      <c r="G673" t="s">
        <v>20</v>
      </c>
      <c r="H673">
        <f t="shared" si="64"/>
        <v>111.02</v>
      </c>
      <c r="I673">
        <v>1073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3"/>
        <v>40390.208333333336</v>
      </c>
      <c r="O673" s="6">
        <f t="shared" si="61"/>
        <v>40393.208333333336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2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6"/>
        <v>55.931783729156137</v>
      </c>
      <c r="G674" t="s">
        <v>14</v>
      </c>
      <c r="H674">
        <f t="shared" si="64"/>
        <v>25</v>
      </c>
      <c r="I674">
        <v>4428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3"/>
        <v>43180.208333333328</v>
      </c>
      <c r="O674" s="6">
        <f t="shared" si="61"/>
        <v>43189.208333333328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2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6"/>
        <v>43.660714285714285</v>
      </c>
      <c r="G675" t="s">
        <v>14</v>
      </c>
      <c r="H675">
        <f t="shared" si="64"/>
        <v>42.16</v>
      </c>
      <c r="I675">
        <v>58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3"/>
        <v>42475.208333333328</v>
      </c>
      <c r="O675" s="6">
        <f t="shared" si="61"/>
        <v>42495.208333333328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2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6"/>
        <v>33.53837141183363</v>
      </c>
      <c r="G676" t="s">
        <v>74</v>
      </c>
      <c r="H676">
        <f t="shared" si="64"/>
        <v>47</v>
      </c>
      <c r="I676">
        <v>1218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3"/>
        <v>40774.208333333336</v>
      </c>
      <c r="O676" s="6">
        <f t="shared" si="61"/>
        <v>40820.208333333336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2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6"/>
        <v>122.97938144329896</v>
      </c>
      <c r="G677" t="s">
        <v>20</v>
      </c>
      <c r="H677">
        <f t="shared" si="64"/>
        <v>36.04</v>
      </c>
      <c r="I677">
        <v>331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3"/>
        <v>43719.208333333328</v>
      </c>
      <c r="O677" s="6">
        <f t="shared" si="61"/>
        <v>43725.208333333328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2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6"/>
        <v>189.74959871589084</v>
      </c>
      <c r="G678" t="s">
        <v>20</v>
      </c>
      <c r="H678">
        <f t="shared" si="64"/>
        <v>101.04</v>
      </c>
      <c r="I678">
        <v>1170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3"/>
        <v>41178.208333333336</v>
      </c>
      <c r="O678" s="6">
        <f t="shared" si="61"/>
        <v>41186.208333333336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2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6"/>
        <v>83.622641509433961</v>
      </c>
      <c r="G679" t="s">
        <v>14</v>
      </c>
      <c r="H679">
        <f t="shared" si="64"/>
        <v>39.93</v>
      </c>
      <c r="I679">
        <v>111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3"/>
        <v>42561.208333333328</v>
      </c>
      <c r="O679" s="6">
        <f t="shared" si="61"/>
        <v>42610.208333333328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2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6"/>
        <v>17.968844221105527</v>
      </c>
      <c r="G680" t="s">
        <v>74</v>
      </c>
      <c r="H680">
        <f t="shared" si="64"/>
        <v>83.16</v>
      </c>
      <c r="I680">
        <v>215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3"/>
        <v>43484.25</v>
      </c>
      <c r="O680" s="6">
        <f t="shared" si="61"/>
        <v>43485.25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2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6"/>
        <v>1036.5</v>
      </c>
      <c r="G681" t="s">
        <v>20</v>
      </c>
      <c r="H681">
        <f t="shared" si="64"/>
        <v>39.979999999999997</v>
      </c>
      <c r="I681">
        <v>363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3"/>
        <v>43756.208333333328</v>
      </c>
      <c r="O681" s="6">
        <f t="shared" si="61"/>
        <v>43760.208333333328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2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6"/>
        <v>97.405219780219781</v>
      </c>
      <c r="G682" t="s">
        <v>14</v>
      </c>
      <c r="H682">
        <f t="shared" si="64"/>
        <v>47.99</v>
      </c>
      <c r="I682">
        <v>2955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3"/>
        <v>43813.25</v>
      </c>
      <c r="O682" s="6">
        <f t="shared" si="61"/>
        <v>43814.25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2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6"/>
        <v>86.386203150461711</v>
      </c>
      <c r="G683" t="s">
        <v>14</v>
      </c>
      <c r="H683">
        <f t="shared" si="64"/>
        <v>95.98</v>
      </c>
      <c r="I683">
        <v>1657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3"/>
        <v>40898.25</v>
      </c>
      <c r="O683" s="6">
        <f t="shared" si="61"/>
        <v>40903.25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2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6"/>
        <v>150.16666666666666</v>
      </c>
      <c r="G684" t="s">
        <v>20</v>
      </c>
      <c r="H684">
        <f t="shared" si="64"/>
        <v>78.73</v>
      </c>
      <c r="I684">
        <v>103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3"/>
        <v>41619.25</v>
      </c>
      <c r="O684" s="6">
        <f t="shared" si="61"/>
        <v>41627.25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2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6"/>
        <v>358.43478260869563</v>
      </c>
      <c r="G685" t="s">
        <v>20</v>
      </c>
      <c r="H685">
        <f t="shared" si="64"/>
        <v>56.08</v>
      </c>
      <c r="I685">
        <v>147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3"/>
        <v>43359.208333333328</v>
      </c>
      <c r="O685" s="6">
        <f t="shared" si="61"/>
        <v>43360.208333333328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2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6"/>
        <v>542.85714285714289</v>
      </c>
      <c r="G686" t="s">
        <v>20</v>
      </c>
      <c r="H686">
        <f t="shared" si="64"/>
        <v>69.09</v>
      </c>
      <c r="I686">
        <v>110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3"/>
        <v>40358.208333333336</v>
      </c>
      <c r="O686" s="6">
        <f t="shared" si="61"/>
        <v>40377.208333333336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2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6"/>
        <v>67.500714285714281</v>
      </c>
      <c r="G687" t="s">
        <v>14</v>
      </c>
      <c r="H687">
        <f t="shared" si="64"/>
        <v>102.05</v>
      </c>
      <c r="I687">
        <v>926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3"/>
        <v>42239.208333333328</v>
      </c>
      <c r="O687" s="6">
        <f t="shared" si="61"/>
        <v>42262.208333333328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2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6"/>
        <v>191.74666666666667</v>
      </c>
      <c r="G688" t="s">
        <v>20</v>
      </c>
      <c r="H688">
        <f t="shared" si="64"/>
        <v>107.32</v>
      </c>
      <c r="I688">
        <v>134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3"/>
        <v>43186.208333333328</v>
      </c>
      <c r="O688" s="6">
        <f t="shared" si="61"/>
        <v>43196.208333333328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2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6"/>
        <v>932</v>
      </c>
      <c r="G689" t="s">
        <v>20</v>
      </c>
      <c r="H689">
        <f t="shared" si="64"/>
        <v>51.97</v>
      </c>
      <c r="I689">
        <v>269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3"/>
        <v>42806.25</v>
      </c>
      <c r="O689" s="6">
        <f t="shared" si="61"/>
        <v>42808.208333333328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2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6"/>
        <v>429.27586206896552</v>
      </c>
      <c r="G690" t="s">
        <v>20</v>
      </c>
      <c r="H690">
        <f t="shared" si="64"/>
        <v>71.14</v>
      </c>
      <c r="I690">
        <v>175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3"/>
        <v>43475.25</v>
      </c>
      <c r="O690" s="6">
        <f t="shared" si="61"/>
        <v>43490.25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2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6"/>
        <v>100.65753424657535</v>
      </c>
      <c r="G691" t="s">
        <v>20</v>
      </c>
      <c r="H691">
        <f t="shared" si="64"/>
        <v>106.49</v>
      </c>
      <c r="I691">
        <v>69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3"/>
        <v>41576.208333333336</v>
      </c>
      <c r="O691" s="6">
        <f t="shared" si="61"/>
        <v>41587.25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2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6"/>
        <v>226.61111111111109</v>
      </c>
      <c r="G692" t="s">
        <v>20</v>
      </c>
      <c r="H692">
        <f t="shared" si="64"/>
        <v>42.94</v>
      </c>
      <c r="I692">
        <v>190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3"/>
        <v>40874.25</v>
      </c>
      <c r="O692" s="6">
        <f t="shared" si="61"/>
        <v>40879.25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2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6"/>
        <v>142.38</v>
      </c>
      <c r="G693" t="s">
        <v>20</v>
      </c>
      <c r="H693">
        <f t="shared" si="64"/>
        <v>30.04</v>
      </c>
      <c r="I693">
        <v>237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3"/>
        <v>41185.208333333336</v>
      </c>
      <c r="O693" s="6">
        <f t="shared" si="61"/>
        <v>41201.208333333336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2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6"/>
        <v>90.633333333333326</v>
      </c>
      <c r="G694" t="s">
        <v>14</v>
      </c>
      <c r="H694">
        <f t="shared" si="64"/>
        <v>70.62</v>
      </c>
      <c r="I694">
        <v>77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3"/>
        <v>43655.208333333328</v>
      </c>
      <c r="O694" s="6">
        <f t="shared" si="61"/>
        <v>43672.208333333328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2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6"/>
        <v>63.966740576496676</v>
      </c>
      <c r="G695" t="s">
        <v>14</v>
      </c>
      <c r="H695">
        <f t="shared" si="64"/>
        <v>66.02</v>
      </c>
      <c r="I695">
        <v>1748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3"/>
        <v>43025.208333333328</v>
      </c>
      <c r="O695" s="6">
        <f t="shared" si="61"/>
        <v>43041.208333333328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2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6"/>
        <v>84.131868131868131</v>
      </c>
      <c r="G696" t="s">
        <v>14</v>
      </c>
      <c r="H696">
        <f t="shared" si="64"/>
        <v>96.91</v>
      </c>
      <c r="I696">
        <v>79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3"/>
        <v>43066.25</v>
      </c>
      <c r="O696" s="6">
        <f t="shared" si="61"/>
        <v>43102.25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2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6"/>
        <v>133.93478260869566</v>
      </c>
      <c r="G697" t="s">
        <v>20</v>
      </c>
      <c r="H697">
        <f t="shared" si="64"/>
        <v>62.87</v>
      </c>
      <c r="I697">
        <v>196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3"/>
        <v>42322.25</v>
      </c>
      <c r="O697" s="6">
        <f t="shared" si="61"/>
        <v>42337.25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2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6"/>
        <v>59.042047531992694</v>
      </c>
      <c r="G698" t="s">
        <v>14</v>
      </c>
      <c r="H698">
        <f t="shared" si="64"/>
        <v>108.99</v>
      </c>
      <c r="I698">
        <v>889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3"/>
        <v>42114.208333333328</v>
      </c>
      <c r="O698" s="6">
        <f t="shared" si="61"/>
        <v>42114.208333333328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2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6"/>
        <v>152.80062063615205</v>
      </c>
      <c r="G699" t="s">
        <v>20</v>
      </c>
      <c r="H699">
        <f t="shared" si="64"/>
        <v>27</v>
      </c>
      <c r="I699">
        <v>7295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3"/>
        <v>43190.208333333328</v>
      </c>
      <c r="O699" s="6">
        <f t="shared" si="61"/>
        <v>43191.208333333328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2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6"/>
        <v>446.69121140142522</v>
      </c>
      <c r="G700" t="s">
        <v>20</v>
      </c>
      <c r="H700">
        <f t="shared" si="64"/>
        <v>65</v>
      </c>
      <c r="I700">
        <v>2893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3"/>
        <v>40871.25</v>
      </c>
      <c r="O700" s="6">
        <f t="shared" si="61"/>
        <v>40884.25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2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6"/>
        <v>84.391891891891888</v>
      </c>
      <c r="G701" t="s">
        <v>14</v>
      </c>
      <c r="H701">
        <f t="shared" si="64"/>
        <v>111.52</v>
      </c>
      <c r="I701">
        <v>56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3"/>
        <v>43641.208333333328</v>
      </c>
      <c r="O701" s="6">
        <f t="shared" si="61"/>
        <v>43641.208333333328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2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6"/>
        <v>3</v>
      </c>
      <c r="G702" t="s">
        <v>14</v>
      </c>
      <c r="H702">
        <f t="shared" si="64"/>
        <v>3</v>
      </c>
      <c r="I702">
        <v>1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3"/>
        <v>40203.25</v>
      </c>
      <c r="O702" s="6">
        <f t="shared" si="61"/>
        <v>40217.25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2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6"/>
        <v>175.02692307692308</v>
      </c>
      <c r="G703" t="s">
        <v>20</v>
      </c>
      <c r="H703">
        <f t="shared" si="64"/>
        <v>110.99</v>
      </c>
      <c r="I703">
        <v>820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3"/>
        <v>40629.208333333336</v>
      </c>
      <c r="O703" s="6">
        <f t="shared" si="61"/>
        <v>40635.208333333336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2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6"/>
        <v>54.137931034482754</v>
      </c>
      <c r="G704" t="s">
        <v>14</v>
      </c>
      <c r="H704">
        <f t="shared" si="64"/>
        <v>56.75</v>
      </c>
      <c r="I704">
        <v>83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3"/>
        <v>41477.208333333336</v>
      </c>
      <c r="O704" s="6">
        <f t="shared" si="61"/>
        <v>41481.208333333336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2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6"/>
        <v>311.87381703470032</v>
      </c>
      <c r="G705" t="s">
        <v>20</v>
      </c>
      <c r="H705">
        <f t="shared" si="64"/>
        <v>97.02</v>
      </c>
      <c r="I705">
        <v>2038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3"/>
        <v>41020.208333333336</v>
      </c>
      <c r="O705" s="6">
        <f t="shared" si="61"/>
        <v>41036.208333333336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2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6"/>
        <v>122.78160919540231</v>
      </c>
      <c r="G706" t="s">
        <v>20</v>
      </c>
      <c r="H706">
        <f t="shared" si="64"/>
        <v>92.09</v>
      </c>
      <c r="I706">
        <v>116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3"/>
        <v>42555.208333333328</v>
      </c>
      <c r="O706" s="6">
        <f t="shared" si="61"/>
        <v>42569.208333333328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2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6"/>
        <v>99.026517383618156</v>
      </c>
      <c r="G707" t="s">
        <v>14</v>
      </c>
      <c r="H707">
        <f t="shared" si="64"/>
        <v>82.99</v>
      </c>
      <c r="I707">
        <v>2025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si="63"/>
        <v>41619.25</v>
      </c>
      <c r="O707" s="6">
        <f t="shared" ref="O707:O770" si="67">(((M707/60)/60)/24) + DATE(1970,1,)</f>
        <v>41622.25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68">RIGHT(R707,LEN(R707)-SEARCH("/",R707))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f t="shared" si="64"/>
        <v>103.04</v>
      </c>
      <c r="I708">
        <v>1345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ref="N708:N771" si="69">(((L708/60)/60)/24) +DATE(1970,1,1)</f>
        <v>43471.25</v>
      </c>
      <c r="O708" s="6">
        <f t="shared" si="67"/>
        <v>43478.25</v>
      </c>
      <c r="P708" t="b">
        <v>0</v>
      </c>
      <c r="Q708" t="b">
        <v>1</v>
      </c>
      <c r="R708" t="s">
        <v>28</v>
      </c>
      <c r="S708" t="str">
        <f t="shared" si="65"/>
        <v>technology</v>
      </c>
      <c r="T708" t="str">
        <f t="shared" si="68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f t="shared" ref="H709:H772" si="70">IF(F709=0,0, ROUND(E709/I709,2))</f>
        <v>68.92</v>
      </c>
      <c r="I709">
        <v>168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9"/>
        <v>43442.25</v>
      </c>
      <c r="O709" s="6">
        <f t="shared" si="67"/>
        <v>43477.25</v>
      </c>
      <c r="P709" t="b">
        <v>0</v>
      </c>
      <c r="Q709" t="b">
        <v>0</v>
      </c>
      <c r="R709" t="s">
        <v>53</v>
      </c>
      <c r="S709" t="str">
        <f t="shared" ref="S709:S772" si="71">LEFT(R709,SEARCH("/",R709)-1)</f>
        <v>film &amp; video</v>
      </c>
      <c r="T709" t="str">
        <f t="shared" si="68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f t="shared" si="70"/>
        <v>87.74</v>
      </c>
      <c r="I710">
        <v>137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9"/>
        <v>42877.208333333328</v>
      </c>
      <c r="O710" s="6">
        <f t="shared" si="67"/>
        <v>42886.208333333328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68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f t="shared" si="70"/>
        <v>75.02</v>
      </c>
      <c r="I711">
        <v>186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9"/>
        <v>41018.208333333336</v>
      </c>
      <c r="O711" s="6">
        <f t="shared" si="67"/>
        <v>41024.208333333336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68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f t="shared" si="70"/>
        <v>50.86</v>
      </c>
      <c r="I712">
        <v>125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9"/>
        <v>43295.208333333328</v>
      </c>
      <c r="O712" s="6">
        <f t="shared" si="67"/>
        <v>43301.208333333328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68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ref="F713:F776" si="72">(E713/D713*100)</f>
        <v>20.322580645161288</v>
      </c>
      <c r="G713" t="s">
        <v>14</v>
      </c>
      <c r="H713">
        <f t="shared" si="70"/>
        <v>90</v>
      </c>
      <c r="I713">
        <v>14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9"/>
        <v>42393.25</v>
      </c>
      <c r="O713" s="6">
        <f t="shared" si="67"/>
        <v>42394.25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68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2"/>
        <v>1840.625</v>
      </c>
      <c r="G714" t="s">
        <v>20</v>
      </c>
      <c r="H714">
        <f t="shared" si="70"/>
        <v>72.900000000000006</v>
      </c>
      <c r="I714">
        <v>202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9"/>
        <v>42559.208333333328</v>
      </c>
      <c r="O714" s="6">
        <f t="shared" si="67"/>
        <v>42599.208333333328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68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2"/>
        <v>161.94202898550725</v>
      </c>
      <c r="G715" t="s">
        <v>20</v>
      </c>
      <c r="H715">
        <f t="shared" si="70"/>
        <v>108.49</v>
      </c>
      <c r="I715">
        <v>103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9"/>
        <v>42604.208333333328</v>
      </c>
      <c r="O715" s="6">
        <f t="shared" si="67"/>
        <v>42615.208333333328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68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2"/>
        <v>472.82077922077923</v>
      </c>
      <c r="G716" t="s">
        <v>20</v>
      </c>
      <c r="H716">
        <f t="shared" si="70"/>
        <v>101.98</v>
      </c>
      <c r="I716">
        <v>1785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9"/>
        <v>41870.208333333336</v>
      </c>
      <c r="O716" s="6">
        <f t="shared" si="67"/>
        <v>41870.208333333336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68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2"/>
        <v>24.466101694915253</v>
      </c>
      <c r="G717" t="s">
        <v>14</v>
      </c>
      <c r="H717">
        <f t="shared" si="70"/>
        <v>44.01</v>
      </c>
      <c r="I717">
        <v>656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9"/>
        <v>40397.208333333336</v>
      </c>
      <c r="O717" s="6">
        <f t="shared" si="67"/>
        <v>40401.208333333336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68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2"/>
        <v>517.65</v>
      </c>
      <c r="G718" t="s">
        <v>20</v>
      </c>
      <c r="H718">
        <f t="shared" si="70"/>
        <v>65.94</v>
      </c>
      <c r="I718">
        <v>157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9"/>
        <v>41465.208333333336</v>
      </c>
      <c r="O718" s="6">
        <f t="shared" si="67"/>
        <v>41492.208333333336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68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2"/>
        <v>247.64285714285714</v>
      </c>
      <c r="G719" t="s">
        <v>20</v>
      </c>
      <c r="H719">
        <f t="shared" si="70"/>
        <v>24.99</v>
      </c>
      <c r="I719">
        <v>555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9"/>
        <v>40777.208333333336</v>
      </c>
      <c r="O719" s="6">
        <f t="shared" si="67"/>
        <v>40797.208333333336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68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2"/>
        <v>100.20481927710843</v>
      </c>
      <c r="G720" t="s">
        <v>20</v>
      </c>
      <c r="H720">
        <f t="shared" si="70"/>
        <v>28</v>
      </c>
      <c r="I720">
        <v>297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9"/>
        <v>41442.208333333336</v>
      </c>
      <c r="O720" s="6">
        <f t="shared" si="67"/>
        <v>41467.208333333336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68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2"/>
        <v>153</v>
      </c>
      <c r="G721" t="s">
        <v>20</v>
      </c>
      <c r="H721">
        <f t="shared" si="70"/>
        <v>85.83</v>
      </c>
      <c r="I721">
        <v>123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9"/>
        <v>41058.208333333336</v>
      </c>
      <c r="O721" s="6">
        <f t="shared" si="67"/>
        <v>41068.208333333336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68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2"/>
        <v>37.091954022988503</v>
      </c>
      <c r="G722" t="s">
        <v>74</v>
      </c>
      <c r="H722">
        <f t="shared" si="70"/>
        <v>84.92</v>
      </c>
      <c r="I722">
        <v>38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9"/>
        <v>43152.25</v>
      </c>
      <c r="O722" s="6">
        <f t="shared" si="67"/>
        <v>43165.25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68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2"/>
        <v>4.392394822006473</v>
      </c>
      <c r="G723" t="s">
        <v>74</v>
      </c>
      <c r="H723">
        <f t="shared" si="70"/>
        <v>90.48</v>
      </c>
      <c r="I723">
        <v>60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9"/>
        <v>43194.208333333328</v>
      </c>
      <c r="O723" s="6">
        <f t="shared" si="67"/>
        <v>43199.208333333328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68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2"/>
        <v>156.50721649484535</v>
      </c>
      <c r="G724" t="s">
        <v>20</v>
      </c>
      <c r="H724">
        <f t="shared" si="70"/>
        <v>25</v>
      </c>
      <c r="I724">
        <v>3036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9"/>
        <v>43045.25</v>
      </c>
      <c r="O724" s="6">
        <f t="shared" si="67"/>
        <v>43071.25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68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2"/>
        <v>270.40816326530609</v>
      </c>
      <c r="G725" t="s">
        <v>20</v>
      </c>
      <c r="H725">
        <f t="shared" si="70"/>
        <v>92.01</v>
      </c>
      <c r="I725">
        <v>144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9"/>
        <v>42431.25</v>
      </c>
      <c r="O725" s="6">
        <f t="shared" si="67"/>
        <v>42451.208333333328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68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2"/>
        <v>134.05952380952382</v>
      </c>
      <c r="G726" t="s">
        <v>20</v>
      </c>
      <c r="H726">
        <f t="shared" si="70"/>
        <v>93.07</v>
      </c>
      <c r="I726">
        <v>121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9"/>
        <v>41934.208333333336</v>
      </c>
      <c r="O726" s="6">
        <f t="shared" si="67"/>
        <v>41935.208333333336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68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2"/>
        <v>50.398033126293996</v>
      </c>
      <c r="G727" t="s">
        <v>14</v>
      </c>
      <c r="H727">
        <f t="shared" si="70"/>
        <v>61.01</v>
      </c>
      <c r="I727">
        <v>1596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9"/>
        <v>41958.25</v>
      </c>
      <c r="O727" s="6">
        <f t="shared" si="67"/>
        <v>41959.25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68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2"/>
        <v>88.815837937384899</v>
      </c>
      <c r="G728" t="s">
        <v>74</v>
      </c>
      <c r="H728">
        <f t="shared" si="70"/>
        <v>92.04</v>
      </c>
      <c r="I728">
        <v>524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9"/>
        <v>40476.208333333336</v>
      </c>
      <c r="O728" s="6">
        <f t="shared" si="67"/>
        <v>40481.208333333336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68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2"/>
        <v>165</v>
      </c>
      <c r="G729" t="s">
        <v>20</v>
      </c>
      <c r="H729">
        <f t="shared" si="70"/>
        <v>81.13</v>
      </c>
      <c r="I729">
        <v>181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9"/>
        <v>43485.25</v>
      </c>
      <c r="O729" s="6">
        <f t="shared" si="67"/>
        <v>43542.208333333328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68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2"/>
        <v>17.5</v>
      </c>
      <c r="G730" t="s">
        <v>14</v>
      </c>
      <c r="H730">
        <f t="shared" si="70"/>
        <v>73.5</v>
      </c>
      <c r="I730">
        <v>10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9"/>
        <v>42515.208333333328</v>
      </c>
      <c r="O730" s="6">
        <f t="shared" si="67"/>
        <v>42525.208333333328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68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2"/>
        <v>185.66071428571428</v>
      </c>
      <c r="G731" t="s">
        <v>20</v>
      </c>
      <c r="H731">
        <f t="shared" si="70"/>
        <v>85.22</v>
      </c>
      <c r="I731">
        <v>122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9"/>
        <v>41309.25</v>
      </c>
      <c r="O731" s="6">
        <f t="shared" si="67"/>
        <v>41310.25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68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2"/>
        <v>412.6631944444444</v>
      </c>
      <c r="G732" t="s">
        <v>20</v>
      </c>
      <c r="H732">
        <f t="shared" si="70"/>
        <v>110.97</v>
      </c>
      <c r="I732">
        <v>1071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9"/>
        <v>42147.208333333328</v>
      </c>
      <c r="O732" s="6">
        <f t="shared" si="67"/>
        <v>42152.208333333328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68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2"/>
        <v>90.25</v>
      </c>
      <c r="G733" t="s">
        <v>74</v>
      </c>
      <c r="H733">
        <f t="shared" si="70"/>
        <v>32.97</v>
      </c>
      <c r="I733">
        <v>219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9"/>
        <v>42939.208333333328</v>
      </c>
      <c r="O733" s="6">
        <f t="shared" si="67"/>
        <v>42939.208333333328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68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2"/>
        <v>91.984615384615381</v>
      </c>
      <c r="G734" t="s">
        <v>14</v>
      </c>
      <c r="H734">
        <f t="shared" si="70"/>
        <v>96.01</v>
      </c>
      <c r="I734">
        <v>1121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9"/>
        <v>42816.208333333328</v>
      </c>
      <c r="O734" s="6">
        <f t="shared" si="67"/>
        <v>42838.208333333328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68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2"/>
        <v>527.00632911392404</v>
      </c>
      <c r="G735" t="s">
        <v>20</v>
      </c>
      <c r="H735">
        <f t="shared" si="70"/>
        <v>84.97</v>
      </c>
      <c r="I735">
        <v>980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9"/>
        <v>41844.208333333336</v>
      </c>
      <c r="O735" s="6">
        <f t="shared" si="67"/>
        <v>41856.208333333336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68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2"/>
        <v>319.14285714285711</v>
      </c>
      <c r="G736" t="s">
        <v>20</v>
      </c>
      <c r="H736">
        <f t="shared" si="70"/>
        <v>25.01</v>
      </c>
      <c r="I736">
        <v>536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9"/>
        <v>42763.25</v>
      </c>
      <c r="O736" s="6">
        <f t="shared" si="67"/>
        <v>42774.25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68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2"/>
        <v>354.18867924528303</v>
      </c>
      <c r="G737" t="s">
        <v>20</v>
      </c>
      <c r="H737">
        <f t="shared" si="70"/>
        <v>66</v>
      </c>
      <c r="I737">
        <v>1991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9"/>
        <v>42459.208333333328</v>
      </c>
      <c r="O737" s="6">
        <f t="shared" si="67"/>
        <v>42465.208333333328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68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2"/>
        <v>32.896103896103895</v>
      </c>
      <c r="G738" t="s">
        <v>74</v>
      </c>
      <c r="H738">
        <f t="shared" si="70"/>
        <v>87.34</v>
      </c>
      <c r="I738">
        <v>29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9"/>
        <v>42055.25</v>
      </c>
      <c r="O738" s="6">
        <f t="shared" si="67"/>
        <v>42058.25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68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2"/>
        <v>135.8918918918919</v>
      </c>
      <c r="G739" t="s">
        <v>20</v>
      </c>
      <c r="H739">
        <f t="shared" si="70"/>
        <v>27.93</v>
      </c>
      <c r="I739">
        <v>180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9"/>
        <v>42685.25</v>
      </c>
      <c r="O739" s="6">
        <f t="shared" si="67"/>
        <v>42696.25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68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2"/>
        <v>2.0843373493975905</v>
      </c>
      <c r="G740" t="s">
        <v>14</v>
      </c>
      <c r="H740">
        <f t="shared" si="70"/>
        <v>103.8</v>
      </c>
      <c r="I740">
        <v>15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9"/>
        <v>41959.25</v>
      </c>
      <c r="O740" s="6">
        <f t="shared" si="67"/>
        <v>41980.25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68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2"/>
        <v>61</v>
      </c>
      <c r="G741" t="s">
        <v>14</v>
      </c>
      <c r="H741">
        <f t="shared" si="70"/>
        <v>31.94</v>
      </c>
      <c r="I741">
        <v>191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9"/>
        <v>41089.208333333336</v>
      </c>
      <c r="O741" s="6">
        <f t="shared" si="67"/>
        <v>41089.208333333336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68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2"/>
        <v>30.037735849056602</v>
      </c>
      <c r="G742" t="s">
        <v>14</v>
      </c>
      <c r="H742">
        <f t="shared" si="70"/>
        <v>99.5</v>
      </c>
      <c r="I742">
        <v>16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9"/>
        <v>42769.25</v>
      </c>
      <c r="O742" s="6">
        <f t="shared" si="67"/>
        <v>42771.25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68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2"/>
        <v>1179.1666666666665</v>
      </c>
      <c r="G743" t="s">
        <v>20</v>
      </c>
      <c r="H743">
        <f t="shared" si="70"/>
        <v>108.85</v>
      </c>
      <c r="I743">
        <v>130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9"/>
        <v>40321.208333333336</v>
      </c>
      <c r="O743" s="6">
        <f t="shared" si="67"/>
        <v>40321.208333333336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68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2"/>
        <v>1126.0833333333335</v>
      </c>
      <c r="G744" t="s">
        <v>20</v>
      </c>
      <c r="H744">
        <f t="shared" si="70"/>
        <v>110.76</v>
      </c>
      <c r="I744">
        <v>122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9"/>
        <v>40197.25</v>
      </c>
      <c r="O744" s="6">
        <f t="shared" si="67"/>
        <v>40238.25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68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2"/>
        <v>12.923076923076923</v>
      </c>
      <c r="G745" t="s">
        <v>14</v>
      </c>
      <c r="H745">
        <f t="shared" si="70"/>
        <v>29.65</v>
      </c>
      <c r="I745">
        <v>17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9"/>
        <v>42298.208333333328</v>
      </c>
      <c r="O745" s="6">
        <f t="shared" si="67"/>
        <v>42303.208333333328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68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2"/>
        <v>712</v>
      </c>
      <c r="G746" t="s">
        <v>20</v>
      </c>
      <c r="H746">
        <f t="shared" si="70"/>
        <v>101.71</v>
      </c>
      <c r="I746">
        <v>140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9"/>
        <v>43322.208333333328</v>
      </c>
      <c r="O746" s="6">
        <f t="shared" si="67"/>
        <v>43323.208333333328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68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2"/>
        <v>30.304347826086957</v>
      </c>
      <c r="G747" t="s">
        <v>14</v>
      </c>
      <c r="H747">
        <f t="shared" si="70"/>
        <v>61.5</v>
      </c>
      <c r="I747">
        <v>34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9"/>
        <v>40328.208333333336</v>
      </c>
      <c r="O747" s="6">
        <f t="shared" si="67"/>
        <v>40354.208333333336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68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2"/>
        <v>212.50896057347671</v>
      </c>
      <c r="G748" t="s">
        <v>20</v>
      </c>
      <c r="H748">
        <f t="shared" si="70"/>
        <v>35</v>
      </c>
      <c r="I748">
        <v>3388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9"/>
        <v>40825.208333333336</v>
      </c>
      <c r="O748" s="6">
        <f t="shared" si="67"/>
        <v>40829.208333333336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68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2"/>
        <v>228.85714285714286</v>
      </c>
      <c r="G749" t="s">
        <v>20</v>
      </c>
      <c r="H749">
        <f t="shared" si="70"/>
        <v>40.049999999999997</v>
      </c>
      <c r="I749">
        <v>280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9"/>
        <v>40423.208333333336</v>
      </c>
      <c r="O749" s="6">
        <f t="shared" si="67"/>
        <v>40433.208333333336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68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2"/>
        <v>34.959979476654695</v>
      </c>
      <c r="G750" t="s">
        <v>74</v>
      </c>
      <c r="H750">
        <f t="shared" si="70"/>
        <v>110.97</v>
      </c>
      <c r="I750">
        <v>614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9"/>
        <v>40238.25</v>
      </c>
      <c r="O750" s="6">
        <f t="shared" si="67"/>
        <v>40262.208333333336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68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2"/>
        <v>157.29069767441862</v>
      </c>
      <c r="G751" t="s">
        <v>20</v>
      </c>
      <c r="H751">
        <f t="shared" si="70"/>
        <v>36.96</v>
      </c>
      <c r="I751">
        <v>366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9"/>
        <v>41920.208333333336</v>
      </c>
      <c r="O751" s="6">
        <f t="shared" si="67"/>
        <v>41931.208333333336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68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2"/>
        <v>1</v>
      </c>
      <c r="G752" t="s">
        <v>14</v>
      </c>
      <c r="H752">
        <f t="shared" si="70"/>
        <v>1</v>
      </c>
      <c r="I752"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9"/>
        <v>40360.208333333336</v>
      </c>
      <c r="O752" s="6">
        <f t="shared" si="67"/>
        <v>40384.208333333336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68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2"/>
        <v>232.30555555555554</v>
      </c>
      <c r="G753" t="s">
        <v>20</v>
      </c>
      <c r="H753">
        <f t="shared" si="70"/>
        <v>30.97</v>
      </c>
      <c r="I753">
        <v>270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9"/>
        <v>42446.208333333328</v>
      </c>
      <c r="O753" s="6">
        <f t="shared" si="67"/>
        <v>42460.208333333328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68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2"/>
        <v>92.448275862068968</v>
      </c>
      <c r="G754" t="s">
        <v>74</v>
      </c>
      <c r="H754">
        <f t="shared" si="70"/>
        <v>47.04</v>
      </c>
      <c r="I754">
        <v>114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9"/>
        <v>40395.208333333336</v>
      </c>
      <c r="O754" s="6">
        <f t="shared" si="67"/>
        <v>40412.208333333336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68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2"/>
        <v>256.70212765957444</v>
      </c>
      <c r="G755" t="s">
        <v>20</v>
      </c>
      <c r="H755">
        <f t="shared" si="70"/>
        <v>88.07</v>
      </c>
      <c r="I755">
        <v>137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9"/>
        <v>40321.208333333336</v>
      </c>
      <c r="O755" s="6">
        <f t="shared" si="67"/>
        <v>40335.208333333336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68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2"/>
        <v>168.47017045454547</v>
      </c>
      <c r="G756" t="s">
        <v>20</v>
      </c>
      <c r="H756">
        <f t="shared" si="70"/>
        <v>37.01</v>
      </c>
      <c r="I756">
        <v>3205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9"/>
        <v>41210.208333333336</v>
      </c>
      <c r="O756" s="6">
        <f t="shared" si="67"/>
        <v>41262.25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68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2"/>
        <v>166.57777777777778</v>
      </c>
      <c r="G757" t="s">
        <v>20</v>
      </c>
      <c r="H757">
        <f t="shared" si="70"/>
        <v>26.03</v>
      </c>
      <c r="I757">
        <v>288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9"/>
        <v>43096.25</v>
      </c>
      <c r="O757" s="6">
        <f t="shared" si="67"/>
        <v>43107.25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68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2"/>
        <v>772.07692307692309</v>
      </c>
      <c r="G758" t="s">
        <v>20</v>
      </c>
      <c r="H758">
        <f t="shared" si="70"/>
        <v>67.819999999999993</v>
      </c>
      <c r="I758">
        <v>148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9"/>
        <v>42024.25</v>
      </c>
      <c r="O758" s="6">
        <f t="shared" si="67"/>
        <v>42029.25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68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2"/>
        <v>406.85714285714283</v>
      </c>
      <c r="G759" t="s">
        <v>20</v>
      </c>
      <c r="H759">
        <f t="shared" si="70"/>
        <v>49.96</v>
      </c>
      <c r="I759">
        <v>114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9"/>
        <v>40675.208333333336</v>
      </c>
      <c r="O759" s="6">
        <f t="shared" si="67"/>
        <v>40678.208333333336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68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2"/>
        <v>564.20608108108115</v>
      </c>
      <c r="G760" t="s">
        <v>20</v>
      </c>
      <c r="H760">
        <f t="shared" si="70"/>
        <v>110.02</v>
      </c>
      <c r="I760">
        <v>1518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9"/>
        <v>41936.208333333336</v>
      </c>
      <c r="O760" s="6">
        <f t="shared" si="67"/>
        <v>41944.208333333336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68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2"/>
        <v>68.426865671641792</v>
      </c>
      <c r="G761" t="s">
        <v>14</v>
      </c>
      <c r="H761">
        <f t="shared" si="70"/>
        <v>89.96</v>
      </c>
      <c r="I761">
        <v>1274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9"/>
        <v>43136.25</v>
      </c>
      <c r="O761" s="6">
        <f t="shared" si="67"/>
        <v>43165.25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68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2"/>
        <v>34.351966873706004</v>
      </c>
      <c r="G762" t="s">
        <v>14</v>
      </c>
      <c r="H762">
        <f t="shared" si="70"/>
        <v>79.010000000000005</v>
      </c>
      <c r="I762">
        <v>210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9"/>
        <v>43678.208333333328</v>
      </c>
      <c r="O762" s="6">
        <f t="shared" si="67"/>
        <v>43706.208333333328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68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2"/>
        <v>655.4545454545455</v>
      </c>
      <c r="G763" t="s">
        <v>20</v>
      </c>
      <c r="H763">
        <f t="shared" si="70"/>
        <v>86.87</v>
      </c>
      <c r="I763">
        <v>166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9"/>
        <v>42938.208333333328</v>
      </c>
      <c r="O763" s="6">
        <f t="shared" si="67"/>
        <v>42942.208333333328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68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2"/>
        <v>177.25714285714284</v>
      </c>
      <c r="G764" t="s">
        <v>20</v>
      </c>
      <c r="H764">
        <f t="shared" si="70"/>
        <v>62.04</v>
      </c>
      <c r="I764">
        <v>100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9"/>
        <v>41241.25</v>
      </c>
      <c r="O764" s="6">
        <f t="shared" si="67"/>
        <v>41251.25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68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2"/>
        <v>113.17857142857144</v>
      </c>
      <c r="G765" t="s">
        <v>20</v>
      </c>
      <c r="H765">
        <f t="shared" si="70"/>
        <v>26.97</v>
      </c>
      <c r="I765">
        <v>235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9"/>
        <v>41037.208333333336</v>
      </c>
      <c r="O765" s="6">
        <f t="shared" si="67"/>
        <v>41071.208333333336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68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2"/>
        <v>728.18181818181824</v>
      </c>
      <c r="G766" t="s">
        <v>20</v>
      </c>
      <c r="H766">
        <f t="shared" si="70"/>
        <v>54.12</v>
      </c>
      <c r="I766">
        <v>148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9"/>
        <v>40676.208333333336</v>
      </c>
      <c r="O766" s="6">
        <f t="shared" si="67"/>
        <v>40683.208333333336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68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2"/>
        <v>208.33333333333334</v>
      </c>
      <c r="G767" t="s">
        <v>20</v>
      </c>
      <c r="H767">
        <f t="shared" si="70"/>
        <v>41.04</v>
      </c>
      <c r="I767">
        <v>198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9"/>
        <v>42840.208333333328</v>
      </c>
      <c r="O767" s="6">
        <f t="shared" si="67"/>
        <v>42864.208333333328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68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2"/>
        <v>31.171232876712331</v>
      </c>
      <c r="G768" t="s">
        <v>14</v>
      </c>
      <c r="H768">
        <f t="shared" si="70"/>
        <v>55.05</v>
      </c>
      <c r="I768">
        <v>248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9"/>
        <v>43362.208333333328</v>
      </c>
      <c r="O768" s="6">
        <f t="shared" si="67"/>
        <v>43362.208333333328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68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2"/>
        <v>56.967078189300416</v>
      </c>
      <c r="G769" t="s">
        <v>14</v>
      </c>
      <c r="H769">
        <f t="shared" si="70"/>
        <v>107.94</v>
      </c>
      <c r="I769">
        <v>513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9"/>
        <v>42283.208333333328</v>
      </c>
      <c r="O769" s="6">
        <f t="shared" si="67"/>
        <v>42327.25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68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2"/>
        <v>231</v>
      </c>
      <c r="G770" t="s">
        <v>20</v>
      </c>
      <c r="H770">
        <f t="shared" si="70"/>
        <v>73.92</v>
      </c>
      <c r="I770">
        <v>150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9"/>
        <v>41619.25</v>
      </c>
      <c r="O770" s="6">
        <f t="shared" si="67"/>
        <v>41633.25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68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2"/>
        <v>86.867834394904463</v>
      </c>
      <c r="G771" t="s">
        <v>14</v>
      </c>
      <c r="H771">
        <f t="shared" si="70"/>
        <v>32</v>
      </c>
      <c r="I771">
        <v>3410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si="69"/>
        <v>41501.208333333336</v>
      </c>
      <c r="O771" s="6">
        <f t="shared" ref="O771:O834" si="73">(((M771/60)/60)/24) + DATE(1970,1,)</f>
        <v>41526.208333333336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4">RIGHT(R771,LEN(R771)-SEARCH("/",R771))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f t="shared" si="70"/>
        <v>53.9</v>
      </c>
      <c r="I772">
        <v>216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ref="N772:N835" si="75">(((L772/60)/60)/24) +DATE(1970,1,1)</f>
        <v>41743.208333333336</v>
      </c>
      <c r="O772" s="6">
        <f t="shared" si="73"/>
        <v>41749.208333333336</v>
      </c>
      <c r="P772" t="b">
        <v>0</v>
      </c>
      <c r="Q772" t="b">
        <v>1</v>
      </c>
      <c r="R772" t="s">
        <v>33</v>
      </c>
      <c r="S772" t="str">
        <f t="shared" si="71"/>
        <v>theater</v>
      </c>
      <c r="T772" t="str">
        <f t="shared" si="74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f t="shared" ref="H773:H836" si="76">IF(F773=0,0, ROUND(E773/I773,2))</f>
        <v>106.5</v>
      </c>
      <c r="I773">
        <v>26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5"/>
        <v>43491.25</v>
      </c>
      <c r="O773" s="6">
        <f t="shared" si="73"/>
        <v>43517.25</v>
      </c>
      <c r="P773" t="b">
        <v>0</v>
      </c>
      <c r="Q773" t="b">
        <v>0</v>
      </c>
      <c r="R773" t="s">
        <v>33</v>
      </c>
      <c r="S773" t="str">
        <f t="shared" ref="S773:S836" si="77">LEFT(R773,SEARCH("/",R773)-1)</f>
        <v>theater</v>
      </c>
      <c r="T773" t="str">
        <f t="shared" si="74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f t="shared" si="76"/>
        <v>33</v>
      </c>
      <c r="I774">
        <v>5139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5"/>
        <v>43505.25</v>
      </c>
      <c r="O774" s="6">
        <f t="shared" si="73"/>
        <v>43508.25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4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f t="shared" si="76"/>
        <v>43</v>
      </c>
      <c r="I775">
        <v>2353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5"/>
        <v>42838.208333333328</v>
      </c>
      <c r="O775" s="6">
        <f t="shared" si="73"/>
        <v>42847.208333333328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4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f t="shared" si="76"/>
        <v>86.86</v>
      </c>
      <c r="I776">
        <v>78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5"/>
        <v>42513.208333333328</v>
      </c>
      <c r="O776" s="6">
        <f t="shared" si="73"/>
        <v>42553.208333333328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4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ref="F777:F840" si="78">(E777/D777*100)</f>
        <v>10.297872340425531</v>
      </c>
      <c r="G777" t="s">
        <v>14</v>
      </c>
      <c r="H777">
        <f t="shared" si="76"/>
        <v>96.8</v>
      </c>
      <c r="I777">
        <v>10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5"/>
        <v>41949.25</v>
      </c>
      <c r="O777" s="6">
        <f t="shared" si="73"/>
        <v>41958.25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4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8"/>
        <v>65.544223826714799</v>
      </c>
      <c r="G778" t="s">
        <v>14</v>
      </c>
      <c r="H778">
        <f t="shared" si="76"/>
        <v>33</v>
      </c>
      <c r="I778">
        <v>2201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5"/>
        <v>43650.208333333328</v>
      </c>
      <c r="O778" s="6">
        <f t="shared" si="73"/>
        <v>43667.208333333328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4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8"/>
        <v>49.026652452025587</v>
      </c>
      <c r="G779" t="s">
        <v>14</v>
      </c>
      <c r="H779">
        <f t="shared" si="76"/>
        <v>68.03</v>
      </c>
      <c r="I779">
        <v>676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5"/>
        <v>40809.208333333336</v>
      </c>
      <c r="O779" s="6">
        <f t="shared" si="73"/>
        <v>40837.208333333336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4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8"/>
        <v>787.92307692307691</v>
      </c>
      <c r="G780" t="s">
        <v>20</v>
      </c>
      <c r="H780">
        <f t="shared" si="76"/>
        <v>58.87</v>
      </c>
      <c r="I780">
        <v>174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5"/>
        <v>40768.208333333336</v>
      </c>
      <c r="O780" s="6">
        <f t="shared" si="73"/>
        <v>40772.208333333336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4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8"/>
        <v>80.306347746090154</v>
      </c>
      <c r="G781" t="s">
        <v>14</v>
      </c>
      <c r="H781">
        <f t="shared" si="76"/>
        <v>105.05</v>
      </c>
      <c r="I781">
        <v>831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5"/>
        <v>42230.208333333328</v>
      </c>
      <c r="O781" s="6">
        <f t="shared" si="73"/>
        <v>42238.208333333328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4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8"/>
        <v>106.29411764705883</v>
      </c>
      <c r="G782" t="s">
        <v>20</v>
      </c>
      <c r="H782">
        <f t="shared" si="76"/>
        <v>33.049999999999997</v>
      </c>
      <c r="I782">
        <v>164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5"/>
        <v>42573.208333333328</v>
      </c>
      <c r="O782" s="6">
        <f t="shared" si="73"/>
        <v>42591.208333333328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4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8"/>
        <v>50.735632183908038</v>
      </c>
      <c r="G783" t="s">
        <v>74</v>
      </c>
      <c r="H783">
        <f t="shared" si="76"/>
        <v>78.819999999999993</v>
      </c>
      <c r="I783">
        <v>56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5"/>
        <v>40482.208333333336</v>
      </c>
      <c r="O783" s="6">
        <f t="shared" si="73"/>
        <v>40532.25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4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8"/>
        <v>215.31372549019611</v>
      </c>
      <c r="G784" t="s">
        <v>20</v>
      </c>
      <c r="H784">
        <f t="shared" si="76"/>
        <v>68.2</v>
      </c>
      <c r="I784">
        <v>161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5"/>
        <v>40603.25</v>
      </c>
      <c r="O784" s="6">
        <f t="shared" si="73"/>
        <v>40630.208333333336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4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8"/>
        <v>141.22972972972974</v>
      </c>
      <c r="G785" t="s">
        <v>20</v>
      </c>
      <c r="H785">
        <f t="shared" si="76"/>
        <v>75.73</v>
      </c>
      <c r="I785">
        <v>138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5"/>
        <v>41625.25</v>
      </c>
      <c r="O785" s="6">
        <f t="shared" si="73"/>
        <v>41631.25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4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8"/>
        <v>115.33745781777279</v>
      </c>
      <c r="G786" t="s">
        <v>20</v>
      </c>
      <c r="H786">
        <f t="shared" si="76"/>
        <v>31</v>
      </c>
      <c r="I786">
        <v>3308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5"/>
        <v>42435.25</v>
      </c>
      <c r="O786" s="6">
        <f t="shared" si="73"/>
        <v>42445.208333333328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4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8"/>
        <v>193.11940298507463</v>
      </c>
      <c r="G787" t="s">
        <v>20</v>
      </c>
      <c r="H787">
        <f t="shared" si="76"/>
        <v>101.88</v>
      </c>
      <c r="I787">
        <v>127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5"/>
        <v>43582.208333333328</v>
      </c>
      <c r="O787" s="6">
        <f t="shared" si="73"/>
        <v>43615.208333333328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4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8"/>
        <v>729.73333333333335</v>
      </c>
      <c r="G788" t="s">
        <v>20</v>
      </c>
      <c r="H788">
        <f t="shared" si="76"/>
        <v>52.88</v>
      </c>
      <c r="I788">
        <v>207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5"/>
        <v>43186.208333333328</v>
      </c>
      <c r="O788" s="6">
        <f t="shared" si="73"/>
        <v>43192.208333333328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4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8"/>
        <v>99.66339869281046</v>
      </c>
      <c r="G789" t="s">
        <v>14</v>
      </c>
      <c r="H789">
        <f t="shared" si="76"/>
        <v>71.010000000000005</v>
      </c>
      <c r="I789">
        <v>859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5"/>
        <v>40684.208333333336</v>
      </c>
      <c r="O789" s="6">
        <f t="shared" si="73"/>
        <v>40692.208333333336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4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8"/>
        <v>88.166666666666671</v>
      </c>
      <c r="G790" t="s">
        <v>47</v>
      </c>
      <c r="H790">
        <f t="shared" si="76"/>
        <v>102.39</v>
      </c>
      <c r="I790">
        <v>31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5"/>
        <v>41202.208333333336</v>
      </c>
      <c r="O790" s="6">
        <f t="shared" si="73"/>
        <v>41222.25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4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8"/>
        <v>37.233333333333334</v>
      </c>
      <c r="G791" t="s">
        <v>14</v>
      </c>
      <c r="H791">
        <f t="shared" si="76"/>
        <v>74.47</v>
      </c>
      <c r="I791">
        <v>45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5"/>
        <v>41786.208333333336</v>
      </c>
      <c r="O791" s="6">
        <f t="shared" si="73"/>
        <v>41822.208333333336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4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8"/>
        <v>30.540075309306079</v>
      </c>
      <c r="G792" t="s">
        <v>74</v>
      </c>
      <c r="H792">
        <f t="shared" si="76"/>
        <v>51.01</v>
      </c>
      <c r="I792">
        <v>1113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5"/>
        <v>40223.25</v>
      </c>
      <c r="O792" s="6">
        <f t="shared" si="73"/>
        <v>40228.25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4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8"/>
        <v>25.714285714285712</v>
      </c>
      <c r="G793" t="s">
        <v>14</v>
      </c>
      <c r="H793">
        <f t="shared" si="76"/>
        <v>90</v>
      </c>
      <c r="I793">
        <v>6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5"/>
        <v>42715.25</v>
      </c>
      <c r="O793" s="6">
        <f t="shared" si="73"/>
        <v>42730.25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4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8"/>
        <v>34</v>
      </c>
      <c r="G794" t="s">
        <v>14</v>
      </c>
      <c r="H794">
        <f t="shared" si="76"/>
        <v>97.14</v>
      </c>
      <c r="I794">
        <v>7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5"/>
        <v>41451.208333333336</v>
      </c>
      <c r="O794" s="6">
        <f t="shared" si="73"/>
        <v>41478.208333333336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4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8"/>
        <v>1185.909090909091</v>
      </c>
      <c r="G795" t="s">
        <v>20</v>
      </c>
      <c r="H795">
        <f t="shared" si="76"/>
        <v>72.069999999999993</v>
      </c>
      <c r="I795">
        <v>181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5"/>
        <v>41450.208333333336</v>
      </c>
      <c r="O795" s="6">
        <f t="shared" si="73"/>
        <v>41453.208333333336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4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8"/>
        <v>125.39393939393939</v>
      </c>
      <c r="G796" t="s">
        <v>20</v>
      </c>
      <c r="H796">
        <f t="shared" si="76"/>
        <v>75.239999999999995</v>
      </c>
      <c r="I796">
        <v>110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5"/>
        <v>43091.25</v>
      </c>
      <c r="O796" s="6">
        <f t="shared" si="73"/>
        <v>43102.25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4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8"/>
        <v>14.394366197183098</v>
      </c>
      <c r="G797" t="s">
        <v>14</v>
      </c>
      <c r="H797">
        <f t="shared" si="76"/>
        <v>32.97</v>
      </c>
      <c r="I797">
        <v>31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5"/>
        <v>42675.208333333328</v>
      </c>
      <c r="O797" s="6">
        <f t="shared" si="73"/>
        <v>42677.208333333328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4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8"/>
        <v>54.807692307692314</v>
      </c>
      <c r="G798" t="s">
        <v>14</v>
      </c>
      <c r="H798">
        <f t="shared" si="76"/>
        <v>54.81</v>
      </c>
      <c r="I798">
        <v>78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5"/>
        <v>41859.208333333336</v>
      </c>
      <c r="O798" s="6">
        <f t="shared" si="73"/>
        <v>41865.208333333336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4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8"/>
        <v>109.63157894736841</v>
      </c>
      <c r="G799" t="s">
        <v>20</v>
      </c>
      <c r="H799">
        <f t="shared" si="76"/>
        <v>45.04</v>
      </c>
      <c r="I799">
        <v>185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5"/>
        <v>43464.25</v>
      </c>
      <c r="O799" s="6">
        <f t="shared" si="73"/>
        <v>43486.25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4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8"/>
        <v>188.47058823529412</v>
      </c>
      <c r="G800" t="s">
        <v>20</v>
      </c>
      <c r="H800">
        <f t="shared" si="76"/>
        <v>52.96</v>
      </c>
      <c r="I800">
        <v>121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5"/>
        <v>41060.208333333336</v>
      </c>
      <c r="O800" s="6">
        <f t="shared" si="73"/>
        <v>41087.208333333336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4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8"/>
        <v>87.008284023668637</v>
      </c>
      <c r="G801" t="s">
        <v>14</v>
      </c>
      <c r="H801">
        <f t="shared" si="76"/>
        <v>60.02</v>
      </c>
      <c r="I801">
        <v>1225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5"/>
        <v>42399.25</v>
      </c>
      <c r="O801" s="6">
        <f t="shared" si="73"/>
        <v>42402.25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4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8"/>
        <v>1</v>
      </c>
      <c r="G802" t="s">
        <v>14</v>
      </c>
      <c r="H802">
        <f t="shared" si="76"/>
        <v>1</v>
      </c>
      <c r="I802"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5"/>
        <v>42167.208333333328</v>
      </c>
      <c r="O802" s="6">
        <f t="shared" si="73"/>
        <v>42170.208333333328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4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8"/>
        <v>202.9130434782609</v>
      </c>
      <c r="G803" t="s">
        <v>20</v>
      </c>
      <c r="H803">
        <f t="shared" si="76"/>
        <v>44.03</v>
      </c>
      <c r="I803">
        <v>106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5"/>
        <v>43830.25</v>
      </c>
      <c r="O803" s="6">
        <f t="shared" si="73"/>
        <v>43851.25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4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8"/>
        <v>197.03225806451613</v>
      </c>
      <c r="G804" t="s">
        <v>20</v>
      </c>
      <c r="H804">
        <f t="shared" si="76"/>
        <v>86.03</v>
      </c>
      <c r="I804">
        <v>142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5"/>
        <v>43650.208333333328</v>
      </c>
      <c r="O804" s="6">
        <f t="shared" si="73"/>
        <v>43651.208333333328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4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8"/>
        <v>107</v>
      </c>
      <c r="G805" t="s">
        <v>20</v>
      </c>
      <c r="H805">
        <f t="shared" si="76"/>
        <v>28.01</v>
      </c>
      <c r="I805">
        <v>233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5"/>
        <v>43492.25</v>
      </c>
      <c r="O805" s="6">
        <f t="shared" si="73"/>
        <v>43525.25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4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8"/>
        <v>268.73076923076923</v>
      </c>
      <c r="G806" t="s">
        <v>20</v>
      </c>
      <c r="H806">
        <f t="shared" si="76"/>
        <v>32.049999999999997</v>
      </c>
      <c r="I806">
        <v>218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5"/>
        <v>43102.25</v>
      </c>
      <c r="O806" s="6">
        <f t="shared" si="73"/>
        <v>43121.25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4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8"/>
        <v>50.845360824742272</v>
      </c>
      <c r="G807" t="s">
        <v>14</v>
      </c>
      <c r="H807">
        <f t="shared" si="76"/>
        <v>73.61</v>
      </c>
      <c r="I807">
        <v>67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5"/>
        <v>41958.25</v>
      </c>
      <c r="O807" s="6">
        <f t="shared" si="73"/>
        <v>42008.25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4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8"/>
        <v>1180.2857142857142</v>
      </c>
      <c r="G808" t="s">
        <v>20</v>
      </c>
      <c r="H808">
        <f t="shared" si="76"/>
        <v>108.71</v>
      </c>
      <c r="I808">
        <v>76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5"/>
        <v>40973.25</v>
      </c>
      <c r="O808" s="6">
        <f t="shared" si="73"/>
        <v>40996.208333333336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4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8"/>
        <v>264</v>
      </c>
      <c r="G809" t="s">
        <v>20</v>
      </c>
      <c r="H809">
        <f t="shared" si="76"/>
        <v>42.98</v>
      </c>
      <c r="I809">
        <v>43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5"/>
        <v>43753.208333333328</v>
      </c>
      <c r="O809" s="6">
        <f t="shared" si="73"/>
        <v>43796.25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4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8"/>
        <v>30.44230769230769</v>
      </c>
      <c r="G810" t="s">
        <v>14</v>
      </c>
      <c r="H810">
        <f t="shared" si="76"/>
        <v>83.32</v>
      </c>
      <c r="I810">
        <v>19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5"/>
        <v>42507.208333333328</v>
      </c>
      <c r="O810" s="6">
        <f t="shared" si="73"/>
        <v>42523.208333333328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4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8"/>
        <v>62.880681818181813</v>
      </c>
      <c r="G811" t="s">
        <v>14</v>
      </c>
      <c r="H811">
        <f t="shared" si="76"/>
        <v>42</v>
      </c>
      <c r="I811">
        <v>2108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5"/>
        <v>41135.208333333336</v>
      </c>
      <c r="O811" s="6">
        <f t="shared" si="73"/>
        <v>41135.208333333336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4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8"/>
        <v>193.125</v>
      </c>
      <c r="G812" t="s">
        <v>20</v>
      </c>
      <c r="H812">
        <f t="shared" si="76"/>
        <v>55.93</v>
      </c>
      <c r="I812">
        <v>221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5"/>
        <v>43067.25</v>
      </c>
      <c r="O812" s="6">
        <f t="shared" si="73"/>
        <v>43076.25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4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8"/>
        <v>77.102702702702715</v>
      </c>
      <c r="G813" t="s">
        <v>14</v>
      </c>
      <c r="H813">
        <f t="shared" si="76"/>
        <v>105.04</v>
      </c>
      <c r="I813">
        <v>679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5"/>
        <v>42378.25</v>
      </c>
      <c r="O813" s="6">
        <f t="shared" si="73"/>
        <v>42379.25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4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8"/>
        <v>225.52763819095478</v>
      </c>
      <c r="G814" t="s">
        <v>20</v>
      </c>
      <c r="H814">
        <f t="shared" si="76"/>
        <v>48</v>
      </c>
      <c r="I814">
        <v>2805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5"/>
        <v>43206.208333333328</v>
      </c>
      <c r="O814" s="6">
        <f t="shared" si="73"/>
        <v>43210.208333333328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4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8"/>
        <v>239.40625</v>
      </c>
      <c r="G815" t="s">
        <v>20</v>
      </c>
      <c r="H815">
        <f t="shared" si="76"/>
        <v>112.66</v>
      </c>
      <c r="I815">
        <v>68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5"/>
        <v>41148.208333333336</v>
      </c>
      <c r="O815" s="6">
        <f t="shared" si="73"/>
        <v>41157.208333333336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4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8"/>
        <v>92.1875</v>
      </c>
      <c r="G816" t="s">
        <v>14</v>
      </c>
      <c r="H816">
        <f t="shared" si="76"/>
        <v>81.94</v>
      </c>
      <c r="I816">
        <v>36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5"/>
        <v>42517.208333333328</v>
      </c>
      <c r="O816" s="6">
        <f t="shared" si="73"/>
        <v>42518.208333333328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4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8"/>
        <v>130.23333333333335</v>
      </c>
      <c r="G817" t="s">
        <v>20</v>
      </c>
      <c r="H817">
        <f t="shared" si="76"/>
        <v>64.05</v>
      </c>
      <c r="I817">
        <v>183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5"/>
        <v>43068.25</v>
      </c>
      <c r="O817" s="6">
        <f t="shared" si="73"/>
        <v>43093.25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4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8"/>
        <v>615.21739130434787</v>
      </c>
      <c r="G818" t="s">
        <v>20</v>
      </c>
      <c r="H818">
        <f t="shared" si="76"/>
        <v>106.39</v>
      </c>
      <c r="I818">
        <v>133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5"/>
        <v>41680.25</v>
      </c>
      <c r="O818" s="6">
        <f t="shared" si="73"/>
        <v>41681.25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4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8"/>
        <v>368.79532163742692</v>
      </c>
      <c r="G819" t="s">
        <v>20</v>
      </c>
      <c r="H819">
        <f t="shared" si="76"/>
        <v>76.010000000000005</v>
      </c>
      <c r="I819">
        <v>2489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5"/>
        <v>43589.208333333328</v>
      </c>
      <c r="O819" s="6">
        <f t="shared" si="73"/>
        <v>43616.208333333328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4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8"/>
        <v>1094.8571428571429</v>
      </c>
      <c r="G820" t="s">
        <v>20</v>
      </c>
      <c r="H820">
        <f t="shared" si="76"/>
        <v>111.07</v>
      </c>
      <c r="I820">
        <v>69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5"/>
        <v>43486.25</v>
      </c>
      <c r="O820" s="6">
        <f t="shared" si="73"/>
        <v>43498.25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4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8"/>
        <v>50.662921348314605</v>
      </c>
      <c r="G821" t="s">
        <v>14</v>
      </c>
      <c r="H821">
        <f t="shared" si="76"/>
        <v>95.94</v>
      </c>
      <c r="I821">
        <v>47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5"/>
        <v>41237.25</v>
      </c>
      <c r="O821" s="6">
        <f t="shared" si="73"/>
        <v>41251.25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4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8"/>
        <v>800.6</v>
      </c>
      <c r="G822" t="s">
        <v>20</v>
      </c>
      <c r="H822">
        <f t="shared" si="76"/>
        <v>43.04</v>
      </c>
      <c r="I822">
        <v>279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5"/>
        <v>43310.208333333328</v>
      </c>
      <c r="O822" s="6">
        <f t="shared" si="73"/>
        <v>43322.208333333328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4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8"/>
        <v>291.28571428571428</v>
      </c>
      <c r="G823" t="s">
        <v>20</v>
      </c>
      <c r="H823">
        <f t="shared" si="76"/>
        <v>67.97</v>
      </c>
      <c r="I823">
        <v>210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5"/>
        <v>42794.25</v>
      </c>
      <c r="O823" s="6">
        <f t="shared" si="73"/>
        <v>42806.208333333328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4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8"/>
        <v>349.9666666666667</v>
      </c>
      <c r="G824" t="s">
        <v>20</v>
      </c>
      <c r="H824">
        <f t="shared" si="76"/>
        <v>89.99</v>
      </c>
      <c r="I824">
        <v>2100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5"/>
        <v>41698.25</v>
      </c>
      <c r="O824" s="6">
        <f t="shared" si="73"/>
        <v>41714.208333333336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4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8"/>
        <v>357.07317073170731</v>
      </c>
      <c r="G825" t="s">
        <v>20</v>
      </c>
      <c r="H825">
        <f t="shared" si="76"/>
        <v>58.1</v>
      </c>
      <c r="I825">
        <v>252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5"/>
        <v>41892.208333333336</v>
      </c>
      <c r="O825" s="6">
        <f t="shared" si="73"/>
        <v>41916.208333333336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4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8"/>
        <v>126.48941176470588</v>
      </c>
      <c r="G826" t="s">
        <v>20</v>
      </c>
      <c r="H826">
        <f t="shared" si="76"/>
        <v>84</v>
      </c>
      <c r="I826">
        <v>1280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5"/>
        <v>40348.208333333336</v>
      </c>
      <c r="O826" s="6">
        <f t="shared" si="73"/>
        <v>40379.208333333336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4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8"/>
        <v>387.5</v>
      </c>
      <c r="G827" t="s">
        <v>20</v>
      </c>
      <c r="H827">
        <f t="shared" si="76"/>
        <v>88.85</v>
      </c>
      <c r="I827">
        <v>157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5"/>
        <v>42941.208333333328</v>
      </c>
      <c r="O827" s="6">
        <f t="shared" si="73"/>
        <v>42952.208333333328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4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8"/>
        <v>457.03571428571428</v>
      </c>
      <c r="G828" t="s">
        <v>20</v>
      </c>
      <c r="H828">
        <f t="shared" si="76"/>
        <v>65.959999999999994</v>
      </c>
      <c r="I828">
        <v>194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5"/>
        <v>40525.25</v>
      </c>
      <c r="O828" s="6">
        <f t="shared" si="73"/>
        <v>40552.25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4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8"/>
        <v>266.69565217391306</v>
      </c>
      <c r="G829" t="s">
        <v>20</v>
      </c>
      <c r="H829">
        <f t="shared" si="76"/>
        <v>74.8</v>
      </c>
      <c r="I829">
        <v>82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5"/>
        <v>40666.208333333336</v>
      </c>
      <c r="O829" s="6">
        <f t="shared" si="73"/>
        <v>40677.208333333336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4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8"/>
        <v>69</v>
      </c>
      <c r="G830" t="s">
        <v>14</v>
      </c>
      <c r="H830">
        <f t="shared" si="76"/>
        <v>69.989999999999995</v>
      </c>
      <c r="I830">
        <v>70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5"/>
        <v>43340.208333333328</v>
      </c>
      <c r="O830" s="6">
        <f t="shared" si="73"/>
        <v>43364.208333333328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4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8"/>
        <v>51.34375</v>
      </c>
      <c r="G831" t="s">
        <v>14</v>
      </c>
      <c r="H831">
        <f t="shared" si="76"/>
        <v>32.01</v>
      </c>
      <c r="I831">
        <v>154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5"/>
        <v>42164.208333333328</v>
      </c>
      <c r="O831" s="6">
        <f t="shared" si="73"/>
        <v>42178.208333333328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4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8"/>
        <v>1.1710526315789473</v>
      </c>
      <c r="G832" t="s">
        <v>14</v>
      </c>
      <c r="H832">
        <f t="shared" si="76"/>
        <v>64.73</v>
      </c>
      <c r="I832">
        <v>22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5"/>
        <v>43103.25</v>
      </c>
      <c r="O832" s="6">
        <f t="shared" si="73"/>
        <v>43161.25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4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8"/>
        <v>108.97734294541709</v>
      </c>
      <c r="G833" t="s">
        <v>20</v>
      </c>
      <c r="H833">
        <f t="shared" si="76"/>
        <v>25</v>
      </c>
      <c r="I833">
        <v>4233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5"/>
        <v>40994.208333333336</v>
      </c>
      <c r="O833" s="6">
        <f t="shared" si="73"/>
        <v>41027.208333333336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4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8"/>
        <v>315.17592592592592</v>
      </c>
      <c r="G834" t="s">
        <v>20</v>
      </c>
      <c r="H834">
        <f t="shared" si="76"/>
        <v>104.98</v>
      </c>
      <c r="I834">
        <v>1297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5"/>
        <v>42299.208333333328</v>
      </c>
      <c r="O834" s="6">
        <f t="shared" si="73"/>
        <v>42332.25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4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8"/>
        <v>157.69117647058823</v>
      </c>
      <c r="G835" t="s">
        <v>20</v>
      </c>
      <c r="H835">
        <f t="shared" si="76"/>
        <v>64.989999999999995</v>
      </c>
      <c r="I835">
        <v>165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si="75"/>
        <v>40588.25</v>
      </c>
      <c r="O835" s="6">
        <f t="shared" ref="O835:O898" si="79">(((M835/60)/60)/24) + DATE(1970,1,)</f>
        <v>40598.25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0">RIGHT(R835,LEN(R835)-SEARCH("/",R835))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f t="shared" si="76"/>
        <v>94.35</v>
      </c>
      <c r="I836">
        <v>119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ref="N836:N899" si="81">(((L836/60)/60)/24) +DATE(1970,1,1)</f>
        <v>41448.208333333336</v>
      </c>
      <c r="O836" s="6">
        <f t="shared" si="79"/>
        <v>41453.208333333336</v>
      </c>
      <c r="P836" t="b">
        <v>0</v>
      </c>
      <c r="Q836" t="b">
        <v>0</v>
      </c>
      <c r="R836" t="s">
        <v>33</v>
      </c>
      <c r="S836" t="str">
        <f t="shared" si="77"/>
        <v>theater</v>
      </c>
      <c r="T836" t="str">
        <f t="shared" si="80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f t="shared" ref="H837:H900" si="82">IF(F837=0,0, ROUND(E837/I837,2))</f>
        <v>44</v>
      </c>
      <c r="I837">
        <v>1758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1"/>
        <v>42063.25</v>
      </c>
      <c r="O837" s="6">
        <f t="shared" si="79"/>
        <v>42068.25</v>
      </c>
      <c r="P837" t="b">
        <v>0</v>
      </c>
      <c r="Q837" t="b">
        <v>0</v>
      </c>
      <c r="R837" t="s">
        <v>28</v>
      </c>
      <c r="S837" t="str">
        <f t="shared" ref="S837:S900" si="83">LEFT(R837,SEARCH("/",R837)-1)</f>
        <v>technology</v>
      </c>
      <c r="T837" t="str">
        <f t="shared" si="80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f t="shared" si="82"/>
        <v>64.739999999999995</v>
      </c>
      <c r="I838">
        <v>94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1"/>
        <v>40214.25</v>
      </c>
      <c r="O838" s="6">
        <f t="shared" si="79"/>
        <v>40224.25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0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f t="shared" si="82"/>
        <v>84.01</v>
      </c>
      <c r="I839">
        <v>1797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1"/>
        <v>40629.208333333336</v>
      </c>
      <c r="O839" s="6">
        <f t="shared" si="79"/>
        <v>40682.208333333336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0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f t="shared" si="82"/>
        <v>34.06</v>
      </c>
      <c r="I840">
        <v>261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1"/>
        <v>43370.208333333328</v>
      </c>
      <c r="O840" s="6">
        <f t="shared" si="79"/>
        <v>43378.208333333328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0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ref="F841:F904" si="84">(E841/D841*100)</f>
        <v>190.18181818181819</v>
      </c>
      <c r="G841" t="s">
        <v>20</v>
      </c>
      <c r="H841">
        <f t="shared" si="82"/>
        <v>93.27</v>
      </c>
      <c r="I841">
        <v>157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1"/>
        <v>41715.208333333336</v>
      </c>
      <c r="O841" s="6">
        <f t="shared" si="79"/>
        <v>41759.208333333336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0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4"/>
        <v>100.24333619948409</v>
      </c>
      <c r="G842" t="s">
        <v>20</v>
      </c>
      <c r="H842">
        <f t="shared" si="82"/>
        <v>33</v>
      </c>
      <c r="I842">
        <v>3533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1"/>
        <v>41836.208333333336</v>
      </c>
      <c r="O842" s="6">
        <f t="shared" si="79"/>
        <v>41837.208333333336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0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4"/>
        <v>142.75824175824175</v>
      </c>
      <c r="G843" t="s">
        <v>20</v>
      </c>
      <c r="H843">
        <f t="shared" si="82"/>
        <v>83.81</v>
      </c>
      <c r="I843">
        <v>155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1"/>
        <v>42419.25</v>
      </c>
      <c r="O843" s="6">
        <f t="shared" si="79"/>
        <v>42434.25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0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4"/>
        <v>563.13333333333333</v>
      </c>
      <c r="G844" t="s">
        <v>20</v>
      </c>
      <c r="H844">
        <f t="shared" si="82"/>
        <v>63.99</v>
      </c>
      <c r="I844">
        <v>132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1"/>
        <v>43266.208333333328</v>
      </c>
      <c r="O844" s="6">
        <f t="shared" si="79"/>
        <v>43268.208333333328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0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4"/>
        <v>30.715909090909086</v>
      </c>
      <c r="G845" t="s">
        <v>14</v>
      </c>
      <c r="H845">
        <f t="shared" si="82"/>
        <v>81.91</v>
      </c>
      <c r="I845">
        <v>33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1"/>
        <v>43338.208333333328</v>
      </c>
      <c r="O845" s="6">
        <f t="shared" si="79"/>
        <v>43343.208333333328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0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4"/>
        <v>99.39772727272728</v>
      </c>
      <c r="G846" t="s">
        <v>74</v>
      </c>
      <c r="H846">
        <f t="shared" si="82"/>
        <v>93.05</v>
      </c>
      <c r="I846">
        <v>94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1"/>
        <v>40930.25</v>
      </c>
      <c r="O846" s="6">
        <f t="shared" si="79"/>
        <v>40932.25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0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4"/>
        <v>197.54935622317598</v>
      </c>
      <c r="G847" t="s">
        <v>20</v>
      </c>
      <c r="H847">
        <f t="shared" si="82"/>
        <v>101.98</v>
      </c>
      <c r="I847">
        <v>1354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1"/>
        <v>43235.208333333328</v>
      </c>
      <c r="O847" s="6">
        <f t="shared" si="79"/>
        <v>43271.208333333328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0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4"/>
        <v>508.5</v>
      </c>
      <c r="G848" t="s">
        <v>20</v>
      </c>
      <c r="H848">
        <f t="shared" si="82"/>
        <v>105.94</v>
      </c>
      <c r="I848">
        <v>48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1"/>
        <v>43302.208333333328</v>
      </c>
      <c r="O848" s="6">
        <f t="shared" si="79"/>
        <v>43337.208333333328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0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4"/>
        <v>237.74468085106383</v>
      </c>
      <c r="G849" t="s">
        <v>20</v>
      </c>
      <c r="H849">
        <f t="shared" si="82"/>
        <v>101.58</v>
      </c>
      <c r="I849">
        <v>110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1"/>
        <v>43107.25</v>
      </c>
      <c r="O849" s="6">
        <f t="shared" si="79"/>
        <v>43109.25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0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4"/>
        <v>338.46875</v>
      </c>
      <c r="G850" t="s">
        <v>20</v>
      </c>
      <c r="H850">
        <f t="shared" si="82"/>
        <v>62.97</v>
      </c>
      <c r="I850">
        <v>172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1"/>
        <v>40341.208333333336</v>
      </c>
      <c r="O850" s="6">
        <f t="shared" si="79"/>
        <v>40349.208333333336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0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4"/>
        <v>133.08955223880596</v>
      </c>
      <c r="G851" t="s">
        <v>20</v>
      </c>
      <c r="H851">
        <f t="shared" si="82"/>
        <v>29.05</v>
      </c>
      <c r="I851">
        <v>307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1"/>
        <v>40948.25</v>
      </c>
      <c r="O851" s="6">
        <f t="shared" si="79"/>
        <v>40950.25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0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4"/>
        <v>1</v>
      </c>
      <c r="G852" t="s">
        <v>14</v>
      </c>
      <c r="H852">
        <f t="shared" si="82"/>
        <v>1</v>
      </c>
      <c r="I852"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1"/>
        <v>40866.25</v>
      </c>
      <c r="O852" s="6">
        <f t="shared" si="79"/>
        <v>40880.25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0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4"/>
        <v>207.79999999999998</v>
      </c>
      <c r="G853" t="s">
        <v>20</v>
      </c>
      <c r="H853">
        <f t="shared" si="82"/>
        <v>77.930000000000007</v>
      </c>
      <c r="I853">
        <v>160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1"/>
        <v>41031.208333333336</v>
      </c>
      <c r="O853" s="6">
        <f t="shared" si="79"/>
        <v>41063.208333333336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0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4"/>
        <v>51.122448979591837</v>
      </c>
      <c r="G854" t="s">
        <v>14</v>
      </c>
      <c r="H854">
        <f t="shared" si="82"/>
        <v>80.81</v>
      </c>
      <c r="I854">
        <v>31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1"/>
        <v>40740.208333333336</v>
      </c>
      <c r="O854" s="6">
        <f t="shared" si="79"/>
        <v>40749.208333333336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0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4"/>
        <v>652.05847953216369</v>
      </c>
      <c r="G855" t="s">
        <v>20</v>
      </c>
      <c r="H855">
        <f t="shared" si="82"/>
        <v>76.010000000000005</v>
      </c>
      <c r="I855">
        <v>1467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1"/>
        <v>40714.208333333336</v>
      </c>
      <c r="O855" s="6">
        <f t="shared" si="79"/>
        <v>40718.208333333336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0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4"/>
        <v>113.63099415204678</v>
      </c>
      <c r="G856" t="s">
        <v>20</v>
      </c>
      <c r="H856">
        <f t="shared" si="82"/>
        <v>72.989999999999995</v>
      </c>
      <c r="I856">
        <v>2662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1"/>
        <v>43787.25</v>
      </c>
      <c r="O856" s="6">
        <f t="shared" si="79"/>
        <v>43813.25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0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4"/>
        <v>102.37606837606839</v>
      </c>
      <c r="G857" t="s">
        <v>20</v>
      </c>
      <c r="H857">
        <f t="shared" si="82"/>
        <v>53</v>
      </c>
      <c r="I857">
        <v>452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1"/>
        <v>40712.208333333336</v>
      </c>
      <c r="O857" s="6">
        <f t="shared" si="79"/>
        <v>40742.208333333336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0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4"/>
        <v>356.58333333333331</v>
      </c>
      <c r="G858" t="s">
        <v>20</v>
      </c>
      <c r="H858">
        <f t="shared" si="82"/>
        <v>54.16</v>
      </c>
      <c r="I858">
        <v>158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1"/>
        <v>41023.208333333336</v>
      </c>
      <c r="O858" s="6">
        <f t="shared" si="79"/>
        <v>41039.208333333336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0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4"/>
        <v>139.86792452830187</v>
      </c>
      <c r="G859" t="s">
        <v>20</v>
      </c>
      <c r="H859">
        <f t="shared" si="82"/>
        <v>32.950000000000003</v>
      </c>
      <c r="I859">
        <v>225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1"/>
        <v>40944.25</v>
      </c>
      <c r="O859" s="6">
        <f t="shared" si="79"/>
        <v>40966.25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0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4"/>
        <v>69.45</v>
      </c>
      <c r="G860" t="s">
        <v>14</v>
      </c>
      <c r="H860">
        <f t="shared" si="82"/>
        <v>79.37</v>
      </c>
      <c r="I860">
        <v>35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1"/>
        <v>43211.208333333328</v>
      </c>
      <c r="O860" s="6">
        <f t="shared" si="79"/>
        <v>43217.208333333328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0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4"/>
        <v>35.534246575342465</v>
      </c>
      <c r="G861" t="s">
        <v>14</v>
      </c>
      <c r="H861">
        <f t="shared" si="82"/>
        <v>41.17</v>
      </c>
      <c r="I861">
        <v>63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1"/>
        <v>41334.25</v>
      </c>
      <c r="O861" s="6">
        <f t="shared" si="79"/>
        <v>41351.208333333336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0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4"/>
        <v>251.65</v>
      </c>
      <c r="G862" t="s">
        <v>20</v>
      </c>
      <c r="H862">
        <f t="shared" si="82"/>
        <v>77.430000000000007</v>
      </c>
      <c r="I862">
        <v>65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1"/>
        <v>43515.25</v>
      </c>
      <c r="O862" s="6">
        <f t="shared" si="79"/>
        <v>43524.25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0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4"/>
        <v>105.87500000000001</v>
      </c>
      <c r="G863" t="s">
        <v>20</v>
      </c>
      <c r="H863">
        <f t="shared" si="82"/>
        <v>57.16</v>
      </c>
      <c r="I863">
        <v>163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1"/>
        <v>40258.208333333336</v>
      </c>
      <c r="O863" s="6">
        <f t="shared" si="79"/>
        <v>40265.208333333336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0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4"/>
        <v>187.42857142857144</v>
      </c>
      <c r="G864" t="s">
        <v>20</v>
      </c>
      <c r="H864">
        <f t="shared" si="82"/>
        <v>77.180000000000007</v>
      </c>
      <c r="I864">
        <v>85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1"/>
        <v>40756.208333333336</v>
      </c>
      <c r="O864" s="6">
        <f t="shared" si="79"/>
        <v>40759.208333333336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0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4"/>
        <v>386.78571428571428</v>
      </c>
      <c r="G865" t="s">
        <v>20</v>
      </c>
      <c r="H865">
        <f t="shared" si="82"/>
        <v>24.95</v>
      </c>
      <c r="I865">
        <v>217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1"/>
        <v>42172.208333333328</v>
      </c>
      <c r="O865" s="6">
        <f t="shared" si="79"/>
        <v>42194.208333333328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0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4"/>
        <v>347.07142857142856</v>
      </c>
      <c r="G866" t="s">
        <v>20</v>
      </c>
      <c r="H866">
        <f t="shared" si="82"/>
        <v>97.18</v>
      </c>
      <c r="I866">
        <v>150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1"/>
        <v>42601.208333333328</v>
      </c>
      <c r="O866" s="6">
        <f t="shared" si="79"/>
        <v>42605.208333333328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0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4"/>
        <v>185.82098765432099</v>
      </c>
      <c r="G867" t="s">
        <v>20</v>
      </c>
      <c r="H867">
        <f t="shared" si="82"/>
        <v>46</v>
      </c>
      <c r="I867">
        <v>3272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1"/>
        <v>41897.208333333336</v>
      </c>
      <c r="O867" s="6">
        <f t="shared" si="79"/>
        <v>41905.208333333336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0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4"/>
        <v>43.241247264770237</v>
      </c>
      <c r="G868" t="s">
        <v>74</v>
      </c>
      <c r="H868">
        <f t="shared" si="82"/>
        <v>88.02</v>
      </c>
      <c r="I868">
        <v>898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1"/>
        <v>40671.208333333336</v>
      </c>
      <c r="O868" s="6">
        <f t="shared" si="79"/>
        <v>40671.208333333336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0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4"/>
        <v>162.4375</v>
      </c>
      <c r="G869" t="s">
        <v>20</v>
      </c>
      <c r="H869">
        <f t="shared" si="82"/>
        <v>25.99</v>
      </c>
      <c r="I869">
        <v>300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1"/>
        <v>43382.208333333328</v>
      </c>
      <c r="O869" s="6">
        <f t="shared" si="79"/>
        <v>43387.208333333328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0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4"/>
        <v>184.84285714285716</v>
      </c>
      <c r="G870" t="s">
        <v>20</v>
      </c>
      <c r="H870">
        <f t="shared" si="82"/>
        <v>102.69</v>
      </c>
      <c r="I870">
        <v>126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1"/>
        <v>41559.208333333336</v>
      </c>
      <c r="O870" s="6">
        <f t="shared" si="79"/>
        <v>41569.208333333336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0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4"/>
        <v>23.703520691785052</v>
      </c>
      <c r="G871" t="s">
        <v>14</v>
      </c>
      <c r="H871">
        <f t="shared" si="82"/>
        <v>72.959999999999994</v>
      </c>
      <c r="I871">
        <v>526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1"/>
        <v>40350.208333333336</v>
      </c>
      <c r="O871" s="6">
        <f t="shared" si="79"/>
        <v>40363.208333333336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0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4"/>
        <v>89.870129870129873</v>
      </c>
      <c r="G872" t="s">
        <v>14</v>
      </c>
      <c r="H872">
        <f t="shared" si="82"/>
        <v>57.19</v>
      </c>
      <c r="I872">
        <v>121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1"/>
        <v>42240.208333333328</v>
      </c>
      <c r="O872" s="6">
        <f t="shared" si="79"/>
        <v>42264.208333333328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0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4"/>
        <v>272.6041958041958</v>
      </c>
      <c r="G873" t="s">
        <v>20</v>
      </c>
      <c r="H873">
        <f t="shared" si="82"/>
        <v>84.01</v>
      </c>
      <c r="I873">
        <v>2320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1"/>
        <v>43040.208333333328</v>
      </c>
      <c r="O873" s="6">
        <f t="shared" si="79"/>
        <v>43057.25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0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4"/>
        <v>170.04255319148936</v>
      </c>
      <c r="G874" t="s">
        <v>20</v>
      </c>
      <c r="H874">
        <f t="shared" si="82"/>
        <v>98.67</v>
      </c>
      <c r="I874">
        <v>81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1"/>
        <v>43346.208333333328</v>
      </c>
      <c r="O874" s="6">
        <f t="shared" si="79"/>
        <v>43350.208333333328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0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4"/>
        <v>188.28503562945369</v>
      </c>
      <c r="G875" t="s">
        <v>20</v>
      </c>
      <c r="H875">
        <f t="shared" si="82"/>
        <v>42.01</v>
      </c>
      <c r="I875">
        <v>1887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1"/>
        <v>41647.25</v>
      </c>
      <c r="O875" s="6">
        <f t="shared" si="79"/>
        <v>41651.25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0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4"/>
        <v>346.93532338308455</v>
      </c>
      <c r="G876" t="s">
        <v>20</v>
      </c>
      <c r="H876">
        <f t="shared" si="82"/>
        <v>32</v>
      </c>
      <c r="I876">
        <v>4358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1"/>
        <v>40291.208333333336</v>
      </c>
      <c r="O876" s="6">
        <f t="shared" si="79"/>
        <v>40328.208333333336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0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4"/>
        <v>69.177215189873422</v>
      </c>
      <c r="G877" t="s">
        <v>14</v>
      </c>
      <c r="H877">
        <f t="shared" si="82"/>
        <v>81.569999999999993</v>
      </c>
      <c r="I877">
        <v>67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1"/>
        <v>40556.25</v>
      </c>
      <c r="O877" s="6">
        <f t="shared" si="79"/>
        <v>40556.25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0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4"/>
        <v>25.433734939759034</v>
      </c>
      <c r="G878" t="s">
        <v>14</v>
      </c>
      <c r="H878">
        <f t="shared" si="82"/>
        <v>37.04</v>
      </c>
      <c r="I878">
        <v>57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1"/>
        <v>43624.208333333328</v>
      </c>
      <c r="O878" s="6">
        <f t="shared" si="79"/>
        <v>43647.208333333328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0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4"/>
        <v>77.400977995110026</v>
      </c>
      <c r="G879" t="s">
        <v>14</v>
      </c>
      <c r="H879">
        <f t="shared" si="82"/>
        <v>103.03</v>
      </c>
      <c r="I879">
        <v>1229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1"/>
        <v>42577.208333333328</v>
      </c>
      <c r="O879" s="6">
        <f t="shared" si="79"/>
        <v>42577.208333333328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0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4"/>
        <v>37.481481481481481</v>
      </c>
      <c r="G880" t="s">
        <v>14</v>
      </c>
      <c r="H880">
        <f t="shared" si="82"/>
        <v>84.33</v>
      </c>
      <c r="I880">
        <v>12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1"/>
        <v>43845.25</v>
      </c>
      <c r="O880" s="6">
        <f t="shared" si="79"/>
        <v>43868.25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0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4"/>
        <v>543.79999999999995</v>
      </c>
      <c r="G881" t="s">
        <v>20</v>
      </c>
      <c r="H881">
        <f t="shared" si="82"/>
        <v>102.6</v>
      </c>
      <c r="I881">
        <v>53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1"/>
        <v>42788.25</v>
      </c>
      <c r="O881" s="6">
        <f t="shared" si="79"/>
        <v>42796.25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0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4"/>
        <v>228.52189349112427</v>
      </c>
      <c r="G882" t="s">
        <v>20</v>
      </c>
      <c r="H882">
        <f t="shared" si="82"/>
        <v>79.989999999999995</v>
      </c>
      <c r="I882">
        <v>2414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1"/>
        <v>43667.208333333328</v>
      </c>
      <c r="O882" s="6">
        <f t="shared" si="79"/>
        <v>43668.208333333328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0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4"/>
        <v>38.948339483394832</v>
      </c>
      <c r="G883" t="s">
        <v>14</v>
      </c>
      <c r="H883">
        <f t="shared" si="82"/>
        <v>70.06</v>
      </c>
      <c r="I883">
        <v>452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1"/>
        <v>42194.208333333328</v>
      </c>
      <c r="O883" s="6">
        <f t="shared" si="79"/>
        <v>42222.208333333328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0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4"/>
        <v>370</v>
      </c>
      <c r="G884" t="s">
        <v>20</v>
      </c>
      <c r="H884">
        <f t="shared" si="82"/>
        <v>37</v>
      </c>
      <c r="I884">
        <v>80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1"/>
        <v>42025.25</v>
      </c>
      <c r="O884" s="6">
        <f t="shared" si="79"/>
        <v>42028.25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0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4"/>
        <v>237.91176470588232</v>
      </c>
      <c r="G885" t="s">
        <v>20</v>
      </c>
      <c r="H885">
        <f t="shared" si="82"/>
        <v>41.91</v>
      </c>
      <c r="I885">
        <v>193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1"/>
        <v>40323.208333333336</v>
      </c>
      <c r="O885" s="6">
        <f t="shared" si="79"/>
        <v>40358.208333333336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0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4"/>
        <v>64.036299765807954</v>
      </c>
      <c r="G886" t="s">
        <v>14</v>
      </c>
      <c r="H886">
        <f t="shared" si="82"/>
        <v>57.99</v>
      </c>
      <c r="I886">
        <v>1886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1"/>
        <v>41763.208333333336</v>
      </c>
      <c r="O886" s="6">
        <f t="shared" si="79"/>
        <v>41764.208333333336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0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4"/>
        <v>118.27777777777777</v>
      </c>
      <c r="G887" t="s">
        <v>20</v>
      </c>
      <c r="H887">
        <f t="shared" si="82"/>
        <v>40.94</v>
      </c>
      <c r="I887">
        <v>52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1"/>
        <v>40335.208333333336</v>
      </c>
      <c r="O887" s="6">
        <f t="shared" si="79"/>
        <v>40372.208333333336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0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4"/>
        <v>84.824037184594957</v>
      </c>
      <c r="G888" t="s">
        <v>14</v>
      </c>
      <c r="H888">
        <f t="shared" si="82"/>
        <v>70</v>
      </c>
      <c r="I888">
        <v>1825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1"/>
        <v>40416.208333333336</v>
      </c>
      <c r="O888" s="6">
        <f t="shared" si="79"/>
        <v>40433.208333333336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0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4"/>
        <v>29.346153846153843</v>
      </c>
      <c r="G889" t="s">
        <v>14</v>
      </c>
      <c r="H889">
        <f t="shared" si="82"/>
        <v>73.84</v>
      </c>
      <c r="I889">
        <v>31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1"/>
        <v>42202.208333333328</v>
      </c>
      <c r="O889" s="6">
        <f t="shared" si="79"/>
        <v>42248.208333333328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0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4"/>
        <v>209.89655172413794</v>
      </c>
      <c r="G890" t="s">
        <v>20</v>
      </c>
      <c r="H890">
        <f t="shared" si="82"/>
        <v>41.98</v>
      </c>
      <c r="I890">
        <v>290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1"/>
        <v>42836.208333333328</v>
      </c>
      <c r="O890" s="6">
        <f t="shared" si="79"/>
        <v>42854.208333333328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0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4"/>
        <v>169.78571428571431</v>
      </c>
      <c r="G891" t="s">
        <v>20</v>
      </c>
      <c r="H891">
        <f t="shared" si="82"/>
        <v>77.930000000000007</v>
      </c>
      <c r="I891">
        <v>122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1"/>
        <v>41710.208333333336</v>
      </c>
      <c r="O891" s="6">
        <f t="shared" si="79"/>
        <v>41716.208333333336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0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4"/>
        <v>115.95907738095239</v>
      </c>
      <c r="G892" t="s">
        <v>20</v>
      </c>
      <c r="H892">
        <f t="shared" si="82"/>
        <v>106.02</v>
      </c>
      <c r="I892">
        <v>1470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1"/>
        <v>43640.208333333328</v>
      </c>
      <c r="O892" s="6">
        <f t="shared" si="79"/>
        <v>43640.208333333328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0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4"/>
        <v>258.59999999999997</v>
      </c>
      <c r="G893" t="s">
        <v>20</v>
      </c>
      <c r="H893">
        <f t="shared" si="82"/>
        <v>47.02</v>
      </c>
      <c r="I893">
        <v>165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1"/>
        <v>40880.25</v>
      </c>
      <c r="O893" s="6">
        <f t="shared" si="79"/>
        <v>40923.25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0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4"/>
        <v>230.58333333333331</v>
      </c>
      <c r="G894" t="s">
        <v>20</v>
      </c>
      <c r="H894">
        <f t="shared" si="82"/>
        <v>76.02</v>
      </c>
      <c r="I894">
        <v>182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1"/>
        <v>40319.208333333336</v>
      </c>
      <c r="O894" s="6">
        <f t="shared" si="79"/>
        <v>40359.208333333336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0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4"/>
        <v>128.21428571428572</v>
      </c>
      <c r="G895" t="s">
        <v>20</v>
      </c>
      <c r="H895">
        <f t="shared" si="82"/>
        <v>54.12</v>
      </c>
      <c r="I895">
        <v>199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1"/>
        <v>42170.208333333328</v>
      </c>
      <c r="O895" s="6">
        <f t="shared" si="79"/>
        <v>42173.208333333328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0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4"/>
        <v>188.70588235294116</v>
      </c>
      <c r="G896" t="s">
        <v>20</v>
      </c>
      <c r="H896">
        <f t="shared" si="82"/>
        <v>57.29</v>
      </c>
      <c r="I896">
        <v>56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1"/>
        <v>41466.208333333336</v>
      </c>
      <c r="O896" s="6">
        <f t="shared" si="79"/>
        <v>41495.208333333336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0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4"/>
        <v>6.9511889862327907</v>
      </c>
      <c r="G897" t="s">
        <v>14</v>
      </c>
      <c r="H897">
        <f t="shared" si="82"/>
        <v>103.81</v>
      </c>
      <c r="I897">
        <v>107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1"/>
        <v>43134.25</v>
      </c>
      <c r="O897" s="6">
        <f t="shared" si="79"/>
        <v>43142.25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0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4"/>
        <v>774.43434343434342</v>
      </c>
      <c r="G898" t="s">
        <v>20</v>
      </c>
      <c r="H898">
        <f t="shared" si="82"/>
        <v>105.03</v>
      </c>
      <c r="I898">
        <v>1460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1"/>
        <v>40738.208333333336</v>
      </c>
      <c r="O898" s="6">
        <f t="shared" si="79"/>
        <v>40740.208333333336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0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4"/>
        <v>27.693181818181817</v>
      </c>
      <c r="G899" t="s">
        <v>14</v>
      </c>
      <c r="H899">
        <f t="shared" si="82"/>
        <v>90.26</v>
      </c>
      <c r="I899">
        <v>27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si="81"/>
        <v>43583.208333333328</v>
      </c>
      <c r="O899" s="6">
        <f t="shared" ref="O899:O962" si="85">(((M899/60)/60)/24) + DATE(1970,1,)</f>
        <v>43584.208333333328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6">RIGHT(R899,LEN(R899)-SEARCH("/",R899))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f t="shared" si="82"/>
        <v>76.98</v>
      </c>
      <c r="I900">
        <v>1221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ref="N900:N963" si="87">(((L900/60)/60)/24) +DATE(1970,1,1)</f>
        <v>43815.25</v>
      </c>
      <c r="O900" s="6">
        <f t="shared" si="85"/>
        <v>43820.25</v>
      </c>
      <c r="P900" t="b">
        <v>0</v>
      </c>
      <c r="Q900" t="b">
        <v>0</v>
      </c>
      <c r="R900" t="s">
        <v>42</v>
      </c>
      <c r="S900" t="str">
        <f t="shared" si="83"/>
        <v>film &amp; video</v>
      </c>
      <c r="T900" t="str">
        <f t="shared" si="86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f t="shared" ref="H901:H964" si="88">IF(F901=0,0, ROUND(E901/I901,2))</f>
        <v>102.6</v>
      </c>
      <c r="I901">
        <v>123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7"/>
        <v>41554.208333333336</v>
      </c>
      <c r="O901" s="6">
        <f t="shared" si="85"/>
        <v>41571.208333333336</v>
      </c>
      <c r="P901" t="b">
        <v>0</v>
      </c>
      <c r="Q901" t="b">
        <v>0</v>
      </c>
      <c r="R901" t="s">
        <v>159</v>
      </c>
      <c r="S901" t="str">
        <f t="shared" ref="S901:S964" si="89">LEFT(R901,SEARCH("/",R901)-1)</f>
        <v>music</v>
      </c>
      <c r="T901" t="str">
        <f t="shared" si="86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f t="shared" si="88"/>
        <v>2</v>
      </c>
      <c r="I902">
        <v>1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7"/>
        <v>41901.208333333336</v>
      </c>
      <c r="O902" s="6">
        <f t="shared" si="85"/>
        <v>41901.208333333336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6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f t="shared" si="88"/>
        <v>55.01</v>
      </c>
      <c r="I903">
        <v>159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7"/>
        <v>43298.208333333328</v>
      </c>
      <c r="O903" s="6">
        <f t="shared" si="85"/>
        <v>43330.208333333328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6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f t="shared" si="88"/>
        <v>32.130000000000003</v>
      </c>
      <c r="I904">
        <v>110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7"/>
        <v>42399.25</v>
      </c>
      <c r="O904" s="6">
        <f t="shared" si="85"/>
        <v>42440.25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6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ref="F905:F968" si="90">(E905/D905*100)</f>
        <v>1.729268292682927</v>
      </c>
      <c r="G905" t="s">
        <v>47</v>
      </c>
      <c r="H905">
        <f t="shared" si="88"/>
        <v>50.64</v>
      </c>
      <c r="I905">
        <v>14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7"/>
        <v>41034.208333333336</v>
      </c>
      <c r="O905" s="6">
        <f t="shared" si="85"/>
        <v>41048.208333333336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6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90"/>
        <v>12.230769230769232</v>
      </c>
      <c r="G906" t="s">
        <v>14</v>
      </c>
      <c r="H906">
        <f t="shared" si="88"/>
        <v>49.69</v>
      </c>
      <c r="I906">
        <v>16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7"/>
        <v>41186.208333333336</v>
      </c>
      <c r="O906" s="6">
        <f t="shared" si="85"/>
        <v>41189.208333333336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6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90"/>
        <v>163.98734177215189</v>
      </c>
      <c r="G907" t="s">
        <v>20</v>
      </c>
      <c r="H907">
        <f t="shared" si="88"/>
        <v>54.89</v>
      </c>
      <c r="I907">
        <v>236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7"/>
        <v>41536.208333333336</v>
      </c>
      <c r="O907" s="6">
        <f t="shared" si="85"/>
        <v>41538.208333333336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6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90"/>
        <v>162.98181818181817</v>
      </c>
      <c r="G908" t="s">
        <v>20</v>
      </c>
      <c r="H908">
        <f t="shared" si="88"/>
        <v>46.93</v>
      </c>
      <c r="I908">
        <v>191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7"/>
        <v>42868.208333333328</v>
      </c>
      <c r="O908" s="6">
        <f t="shared" si="85"/>
        <v>42903.208333333328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6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90"/>
        <v>20.252747252747252</v>
      </c>
      <c r="G909" t="s">
        <v>14</v>
      </c>
      <c r="H909">
        <f t="shared" si="88"/>
        <v>44.95</v>
      </c>
      <c r="I909">
        <v>41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7"/>
        <v>40660.208333333336</v>
      </c>
      <c r="O909" s="6">
        <f t="shared" si="85"/>
        <v>40666.208333333336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6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90"/>
        <v>319.24083769633506</v>
      </c>
      <c r="G910" t="s">
        <v>20</v>
      </c>
      <c r="H910">
        <f t="shared" si="88"/>
        <v>31</v>
      </c>
      <c r="I910">
        <v>3934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7"/>
        <v>41031.208333333336</v>
      </c>
      <c r="O910" s="6">
        <f t="shared" si="85"/>
        <v>41041.208333333336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6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90"/>
        <v>478.94444444444446</v>
      </c>
      <c r="G911" t="s">
        <v>20</v>
      </c>
      <c r="H911">
        <f t="shared" si="88"/>
        <v>107.76</v>
      </c>
      <c r="I911">
        <v>80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7"/>
        <v>43255.208333333328</v>
      </c>
      <c r="O911" s="6">
        <f t="shared" si="85"/>
        <v>43281.208333333328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6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90"/>
        <v>19.556634304207122</v>
      </c>
      <c r="G912" t="s">
        <v>74</v>
      </c>
      <c r="H912">
        <f t="shared" si="88"/>
        <v>102.08</v>
      </c>
      <c r="I912">
        <v>296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7"/>
        <v>42026.25</v>
      </c>
      <c r="O912" s="6">
        <f t="shared" si="85"/>
        <v>42026.25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6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90"/>
        <v>198.94827586206895</v>
      </c>
      <c r="G913" t="s">
        <v>20</v>
      </c>
      <c r="H913">
        <f t="shared" si="88"/>
        <v>24.98</v>
      </c>
      <c r="I913">
        <v>462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7"/>
        <v>43717.208333333328</v>
      </c>
      <c r="O913" s="6">
        <f t="shared" si="85"/>
        <v>43718.208333333328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6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90"/>
        <v>795</v>
      </c>
      <c r="G914" t="s">
        <v>20</v>
      </c>
      <c r="H914">
        <f t="shared" si="88"/>
        <v>79.94</v>
      </c>
      <c r="I914">
        <v>179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7"/>
        <v>41157.208333333336</v>
      </c>
      <c r="O914" s="6">
        <f t="shared" si="85"/>
        <v>41169.208333333336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6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90"/>
        <v>50.621082621082621</v>
      </c>
      <c r="G915" t="s">
        <v>14</v>
      </c>
      <c r="H915">
        <f t="shared" si="88"/>
        <v>67.95</v>
      </c>
      <c r="I915">
        <v>523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7"/>
        <v>43597.208333333328</v>
      </c>
      <c r="O915" s="6">
        <f t="shared" si="85"/>
        <v>43609.208333333328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6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90"/>
        <v>57.4375</v>
      </c>
      <c r="G916" t="s">
        <v>14</v>
      </c>
      <c r="H916">
        <f t="shared" si="88"/>
        <v>26.07</v>
      </c>
      <c r="I916">
        <v>141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7"/>
        <v>41490.208333333336</v>
      </c>
      <c r="O916" s="6">
        <f t="shared" si="85"/>
        <v>41501.208333333336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6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90"/>
        <v>155.62827640984909</v>
      </c>
      <c r="G917" t="s">
        <v>20</v>
      </c>
      <c r="H917">
        <f t="shared" si="88"/>
        <v>105</v>
      </c>
      <c r="I917">
        <v>1866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7"/>
        <v>42976.208333333328</v>
      </c>
      <c r="O917" s="6">
        <f t="shared" si="85"/>
        <v>42984.208333333328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6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90"/>
        <v>36.297297297297298</v>
      </c>
      <c r="G918" t="s">
        <v>14</v>
      </c>
      <c r="H918">
        <f t="shared" si="88"/>
        <v>25.83</v>
      </c>
      <c r="I918">
        <v>52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7"/>
        <v>41991.25</v>
      </c>
      <c r="O918" s="6">
        <f t="shared" si="85"/>
        <v>41999.25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6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90"/>
        <v>58.25</v>
      </c>
      <c r="G919" t="s">
        <v>47</v>
      </c>
      <c r="H919">
        <f t="shared" si="88"/>
        <v>77.67</v>
      </c>
      <c r="I919">
        <v>27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7"/>
        <v>40722.208333333336</v>
      </c>
      <c r="O919" s="6">
        <f t="shared" si="85"/>
        <v>40745.208333333336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6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90"/>
        <v>237.39473684210526</v>
      </c>
      <c r="G920" t="s">
        <v>20</v>
      </c>
      <c r="H920">
        <f t="shared" si="88"/>
        <v>57.83</v>
      </c>
      <c r="I920">
        <v>156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7"/>
        <v>41117.208333333336</v>
      </c>
      <c r="O920" s="6">
        <f t="shared" si="85"/>
        <v>41127.208333333336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6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90"/>
        <v>58.75</v>
      </c>
      <c r="G921" t="s">
        <v>14</v>
      </c>
      <c r="H921">
        <f t="shared" si="88"/>
        <v>92.96</v>
      </c>
      <c r="I921">
        <v>225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7"/>
        <v>43022.208333333328</v>
      </c>
      <c r="O921" s="6">
        <f t="shared" si="85"/>
        <v>43053.25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6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90"/>
        <v>182.56603773584905</v>
      </c>
      <c r="G922" t="s">
        <v>20</v>
      </c>
      <c r="H922">
        <f t="shared" si="88"/>
        <v>37.950000000000003</v>
      </c>
      <c r="I922">
        <v>255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7"/>
        <v>43503.25</v>
      </c>
      <c r="O922" s="6">
        <f t="shared" si="85"/>
        <v>43522.25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6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90"/>
        <v>0.75436408977556113</v>
      </c>
      <c r="G923" t="s">
        <v>14</v>
      </c>
      <c r="H923">
        <f t="shared" si="88"/>
        <v>31.84</v>
      </c>
      <c r="I923">
        <v>38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7"/>
        <v>40951.25</v>
      </c>
      <c r="O923" s="6">
        <f t="shared" si="85"/>
        <v>40964.25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6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90"/>
        <v>175.95330739299609</v>
      </c>
      <c r="G924" t="s">
        <v>20</v>
      </c>
      <c r="H924">
        <f t="shared" si="88"/>
        <v>40</v>
      </c>
      <c r="I924">
        <v>2261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7"/>
        <v>43443.25</v>
      </c>
      <c r="O924" s="6">
        <f t="shared" si="85"/>
        <v>43451.25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6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90"/>
        <v>237.88235294117646</v>
      </c>
      <c r="G925" t="s">
        <v>20</v>
      </c>
      <c r="H925">
        <f t="shared" si="88"/>
        <v>101.1</v>
      </c>
      <c r="I925">
        <v>40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7"/>
        <v>40373.208333333336</v>
      </c>
      <c r="O925" s="6">
        <f t="shared" si="85"/>
        <v>40373.208333333336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6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90"/>
        <v>488.05076142131981</v>
      </c>
      <c r="G926" t="s">
        <v>20</v>
      </c>
      <c r="H926">
        <f t="shared" si="88"/>
        <v>84.01</v>
      </c>
      <c r="I926">
        <v>2289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7"/>
        <v>43769.208333333328</v>
      </c>
      <c r="O926" s="6">
        <f t="shared" si="85"/>
        <v>43779.25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6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90"/>
        <v>224.06666666666669</v>
      </c>
      <c r="G927" t="s">
        <v>20</v>
      </c>
      <c r="H927">
        <f t="shared" si="88"/>
        <v>103.42</v>
      </c>
      <c r="I927">
        <v>65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7"/>
        <v>43000.208333333328</v>
      </c>
      <c r="O927" s="6">
        <f t="shared" si="85"/>
        <v>43011.208333333328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6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90"/>
        <v>18.126436781609197</v>
      </c>
      <c r="G928" t="s">
        <v>14</v>
      </c>
      <c r="H928">
        <f t="shared" si="88"/>
        <v>105.13</v>
      </c>
      <c r="I928">
        <v>15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7"/>
        <v>42502.208333333328</v>
      </c>
      <c r="O928" s="6">
        <f t="shared" si="85"/>
        <v>42505.208333333328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6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90"/>
        <v>45.847222222222221</v>
      </c>
      <c r="G929" t="s">
        <v>14</v>
      </c>
      <c r="H929">
        <f t="shared" si="88"/>
        <v>89.22</v>
      </c>
      <c r="I929">
        <v>37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7"/>
        <v>41102.208333333336</v>
      </c>
      <c r="O929" s="6">
        <f t="shared" si="85"/>
        <v>41130.208333333336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6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90"/>
        <v>117.31541218637993</v>
      </c>
      <c r="G930" t="s">
        <v>20</v>
      </c>
      <c r="H930">
        <f t="shared" si="88"/>
        <v>52</v>
      </c>
      <c r="I930">
        <v>3777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7"/>
        <v>41637.25</v>
      </c>
      <c r="O930" s="6">
        <f t="shared" si="85"/>
        <v>41645.25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6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90"/>
        <v>217.30909090909088</v>
      </c>
      <c r="G931" t="s">
        <v>20</v>
      </c>
      <c r="H931">
        <f t="shared" si="88"/>
        <v>64.959999999999994</v>
      </c>
      <c r="I931">
        <v>184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7"/>
        <v>42858.208333333328</v>
      </c>
      <c r="O931" s="6">
        <f t="shared" si="85"/>
        <v>42871.208333333328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6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90"/>
        <v>112.28571428571428</v>
      </c>
      <c r="G932" t="s">
        <v>20</v>
      </c>
      <c r="H932">
        <f t="shared" si="88"/>
        <v>46.24</v>
      </c>
      <c r="I932">
        <v>85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7"/>
        <v>42060.25</v>
      </c>
      <c r="O932" s="6">
        <f t="shared" si="85"/>
        <v>42066.25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6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90"/>
        <v>72.51898734177216</v>
      </c>
      <c r="G933" t="s">
        <v>14</v>
      </c>
      <c r="H933">
        <f t="shared" si="88"/>
        <v>51.15</v>
      </c>
      <c r="I933">
        <v>112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7"/>
        <v>41818.208333333336</v>
      </c>
      <c r="O933" s="6">
        <f t="shared" si="85"/>
        <v>41819.208333333336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6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90"/>
        <v>212.30434782608697</v>
      </c>
      <c r="G934" t="s">
        <v>20</v>
      </c>
      <c r="H934">
        <f t="shared" si="88"/>
        <v>33.909999999999997</v>
      </c>
      <c r="I934">
        <v>144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7"/>
        <v>41709.208333333336</v>
      </c>
      <c r="O934" s="6">
        <f t="shared" si="85"/>
        <v>41711.208333333336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6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90"/>
        <v>239.74657534246577</v>
      </c>
      <c r="G935" t="s">
        <v>20</v>
      </c>
      <c r="H935">
        <f t="shared" si="88"/>
        <v>92.02</v>
      </c>
      <c r="I935">
        <v>1902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7"/>
        <v>41372.208333333336</v>
      </c>
      <c r="O935" s="6">
        <f t="shared" si="85"/>
        <v>41384.208333333336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6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90"/>
        <v>181.93548387096774</v>
      </c>
      <c r="G936" t="s">
        <v>20</v>
      </c>
      <c r="H936">
        <f t="shared" si="88"/>
        <v>107.43</v>
      </c>
      <c r="I936">
        <v>105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7"/>
        <v>42422.25</v>
      </c>
      <c r="O936" s="6">
        <f t="shared" si="85"/>
        <v>42427.25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6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90"/>
        <v>164.13114754098362</v>
      </c>
      <c r="G937" t="s">
        <v>20</v>
      </c>
      <c r="H937">
        <f t="shared" si="88"/>
        <v>75.849999999999994</v>
      </c>
      <c r="I937">
        <v>132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7"/>
        <v>42209.208333333328</v>
      </c>
      <c r="O937" s="6">
        <f t="shared" si="85"/>
        <v>42215.208333333328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6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90"/>
        <v>1.6375968992248062</v>
      </c>
      <c r="G938" t="s">
        <v>14</v>
      </c>
      <c r="H938">
        <f t="shared" si="88"/>
        <v>80.48</v>
      </c>
      <c r="I938">
        <v>21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7"/>
        <v>43668.208333333328</v>
      </c>
      <c r="O938" s="6">
        <f t="shared" si="85"/>
        <v>43670.208333333328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6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90"/>
        <v>49.64385964912281</v>
      </c>
      <c r="G939" t="s">
        <v>74</v>
      </c>
      <c r="H939">
        <f t="shared" si="88"/>
        <v>86.98</v>
      </c>
      <c r="I939">
        <v>976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7"/>
        <v>42334.25</v>
      </c>
      <c r="O939" s="6">
        <f t="shared" si="85"/>
        <v>42342.25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6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90"/>
        <v>109.70652173913042</v>
      </c>
      <c r="G940" t="s">
        <v>20</v>
      </c>
      <c r="H940">
        <f t="shared" si="88"/>
        <v>105.14</v>
      </c>
      <c r="I940">
        <v>96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7"/>
        <v>43263.208333333328</v>
      </c>
      <c r="O940" s="6">
        <f t="shared" si="85"/>
        <v>43298.208333333328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6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90"/>
        <v>49.217948717948715</v>
      </c>
      <c r="G941" t="s">
        <v>14</v>
      </c>
      <c r="H941">
        <f t="shared" si="88"/>
        <v>57.3</v>
      </c>
      <c r="I941">
        <v>67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7"/>
        <v>40670.208333333336</v>
      </c>
      <c r="O941" s="6">
        <f t="shared" si="85"/>
        <v>40686.208333333336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6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90"/>
        <v>62.232323232323225</v>
      </c>
      <c r="G942" t="s">
        <v>47</v>
      </c>
      <c r="H942">
        <f t="shared" si="88"/>
        <v>93.35</v>
      </c>
      <c r="I942">
        <v>66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7"/>
        <v>41244.25</v>
      </c>
      <c r="O942" s="6">
        <f t="shared" si="85"/>
        <v>41265.25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6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90"/>
        <v>13.05813953488372</v>
      </c>
      <c r="G943" t="s">
        <v>14</v>
      </c>
      <c r="H943">
        <f t="shared" si="88"/>
        <v>71.989999999999995</v>
      </c>
      <c r="I943">
        <v>78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7"/>
        <v>40552.25</v>
      </c>
      <c r="O943" s="6">
        <f t="shared" si="85"/>
        <v>40586.25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6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90"/>
        <v>64.635416666666671</v>
      </c>
      <c r="G944" t="s">
        <v>14</v>
      </c>
      <c r="H944">
        <f t="shared" si="88"/>
        <v>92.61</v>
      </c>
      <c r="I944">
        <v>67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7"/>
        <v>40568.25</v>
      </c>
      <c r="O944" s="6">
        <f t="shared" si="85"/>
        <v>40570.25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6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90"/>
        <v>159.58666666666667</v>
      </c>
      <c r="G945" t="s">
        <v>20</v>
      </c>
      <c r="H945">
        <f t="shared" si="88"/>
        <v>104.99</v>
      </c>
      <c r="I945">
        <v>114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7"/>
        <v>41906.208333333336</v>
      </c>
      <c r="O945" s="6">
        <f t="shared" si="85"/>
        <v>41940.208333333336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6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90"/>
        <v>81.42</v>
      </c>
      <c r="G946" t="s">
        <v>14</v>
      </c>
      <c r="H946">
        <f t="shared" si="88"/>
        <v>30.96</v>
      </c>
      <c r="I946">
        <v>263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87"/>
        <v>42776.25</v>
      </c>
      <c r="O946" s="6">
        <f t="shared" si="85"/>
        <v>42794.25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6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90"/>
        <v>32.444767441860463</v>
      </c>
      <c r="G947" t="s">
        <v>14</v>
      </c>
      <c r="H947">
        <f t="shared" si="88"/>
        <v>33</v>
      </c>
      <c r="I947">
        <v>1691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7"/>
        <v>41004.208333333336</v>
      </c>
      <c r="O947" s="6">
        <f t="shared" si="85"/>
        <v>41018.208333333336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6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90"/>
        <v>9.9141184124918666</v>
      </c>
      <c r="G948" t="s">
        <v>14</v>
      </c>
      <c r="H948">
        <f t="shared" si="88"/>
        <v>84.19</v>
      </c>
      <c r="I948">
        <v>181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7"/>
        <v>40710.208333333336</v>
      </c>
      <c r="O948" s="6">
        <f t="shared" si="85"/>
        <v>40711.208333333336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6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90"/>
        <v>26.694444444444443</v>
      </c>
      <c r="G949" t="s">
        <v>14</v>
      </c>
      <c r="H949">
        <f t="shared" si="88"/>
        <v>73.92</v>
      </c>
      <c r="I949">
        <v>13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7"/>
        <v>41908.208333333336</v>
      </c>
      <c r="O949" s="6">
        <f t="shared" si="85"/>
        <v>41914.208333333336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6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90"/>
        <v>62.957446808510639</v>
      </c>
      <c r="G950" t="s">
        <v>74</v>
      </c>
      <c r="H950">
        <f t="shared" si="88"/>
        <v>36.99</v>
      </c>
      <c r="I950">
        <v>160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7"/>
        <v>41985.25</v>
      </c>
      <c r="O950" s="6">
        <f t="shared" si="85"/>
        <v>41994.25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6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90"/>
        <v>161.35593220338984</v>
      </c>
      <c r="G951" t="s">
        <v>20</v>
      </c>
      <c r="H951">
        <f t="shared" si="88"/>
        <v>46.9</v>
      </c>
      <c r="I951">
        <v>203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7"/>
        <v>42112.208333333328</v>
      </c>
      <c r="O951" s="6">
        <f t="shared" si="85"/>
        <v>42130.208333333328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6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90"/>
        <v>5</v>
      </c>
      <c r="G952" t="s">
        <v>14</v>
      </c>
      <c r="H952">
        <f t="shared" si="88"/>
        <v>5</v>
      </c>
      <c r="I952">
        <v>1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7"/>
        <v>43571.208333333328</v>
      </c>
      <c r="O952" s="6">
        <f t="shared" si="85"/>
        <v>43575.208333333328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6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90"/>
        <v>1096.9379310344827</v>
      </c>
      <c r="G953" t="s">
        <v>20</v>
      </c>
      <c r="H953">
        <f t="shared" si="88"/>
        <v>102.02</v>
      </c>
      <c r="I953">
        <v>1559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7"/>
        <v>42730.25</v>
      </c>
      <c r="O953" s="6">
        <f t="shared" si="85"/>
        <v>42730.25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6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90"/>
        <v>70.094158075601371</v>
      </c>
      <c r="G954" t="s">
        <v>74</v>
      </c>
      <c r="H954">
        <f t="shared" si="88"/>
        <v>45.01</v>
      </c>
      <c r="I954">
        <v>2266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7"/>
        <v>42591.208333333328</v>
      </c>
      <c r="O954" s="6">
        <f t="shared" si="85"/>
        <v>42604.208333333328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6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90"/>
        <v>60</v>
      </c>
      <c r="G955" t="s">
        <v>14</v>
      </c>
      <c r="H955">
        <f t="shared" si="88"/>
        <v>94.29</v>
      </c>
      <c r="I955">
        <v>21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7"/>
        <v>42358.25</v>
      </c>
      <c r="O955" s="6">
        <f t="shared" si="85"/>
        <v>42393.25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6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90"/>
        <v>367.0985915492958</v>
      </c>
      <c r="G956" t="s">
        <v>20</v>
      </c>
      <c r="H956">
        <f t="shared" si="88"/>
        <v>101.02</v>
      </c>
      <c r="I956">
        <v>1548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7"/>
        <v>41174.208333333336</v>
      </c>
      <c r="O956" s="6">
        <f t="shared" si="85"/>
        <v>41197.208333333336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6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90"/>
        <v>1109</v>
      </c>
      <c r="G957" t="s">
        <v>20</v>
      </c>
      <c r="H957">
        <f t="shared" si="88"/>
        <v>97.04</v>
      </c>
      <c r="I957">
        <v>80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7"/>
        <v>41238.25</v>
      </c>
      <c r="O957" s="6">
        <f t="shared" si="85"/>
        <v>41239.25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6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90"/>
        <v>19.028784648187631</v>
      </c>
      <c r="G958" t="s">
        <v>14</v>
      </c>
      <c r="H958">
        <f t="shared" si="88"/>
        <v>43.01</v>
      </c>
      <c r="I958">
        <v>830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7"/>
        <v>42360.25</v>
      </c>
      <c r="O958" s="6">
        <f t="shared" si="85"/>
        <v>42363.25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6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90"/>
        <v>126.87755102040816</v>
      </c>
      <c r="G959" t="s">
        <v>20</v>
      </c>
      <c r="H959">
        <f t="shared" si="88"/>
        <v>94.92</v>
      </c>
      <c r="I959">
        <v>131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7"/>
        <v>40955.25</v>
      </c>
      <c r="O959" s="6">
        <f t="shared" si="85"/>
        <v>40957.25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6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90"/>
        <v>734.63636363636363</v>
      </c>
      <c r="G960" t="s">
        <v>20</v>
      </c>
      <c r="H960">
        <f t="shared" si="88"/>
        <v>72.150000000000006</v>
      </c>
      <c r="I960">
        <v>112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7"/>
        <v>40350.208333333336</v>
      </c>
      <c r="O960" s="6">
        <f t="shared" si="85"/>
        <v>40371.208333333336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6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90"/>
        <v>4.5731034482758623</v>
      </c>
      <c r="G961" t="s">
        <v>14</v>
      </c>
      <c r="H961">
        <f t="shared" si="88"/>
        <v>51.01</v>
      </c>
      <c r="I961">
        <v>130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7"/>
        <v>40357.208333333336</v>
      </c>
      <c r="O961" s="6">
        <f t="shared" si="85"/>
        <v>40384.208333333336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6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90"/>
        <v>85.054545454545448</v>
      </c>
      <c r="G962" t="s">
        <v>14</v>
      </c>
      <c r="H962">
        <f t="shared" si="88"/>
        <v>85.05</v>
      </c>
      <c r="I962">
        <v>55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7"/>
        <v>42408.25</v>
      </c>
      <c r="O962" s="6">
        <f t="shared" si="85"/>
        <v>42444.208333333328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6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90"/>
        <v>119.29824561403508</v>
      </c>
      <c r="G963" t="s">
        <v>20</v>
      </c>
      <c r="H963">
        <f t="shared" si="88"/>
        <v>43.87</v>
      </c>
      <c r="I963">
        <v>155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si="87"/>
        <v>40591.25</v>
      </c>
      <c r="O963" s="6">
        <f t="shared" ref="O963:O1001" si="91">(((M963/60)/60)/24) + DATE(1970,1,)</f>
        <v>40594.25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2">RIGHT(R963,LEN(R963)-SEARCH("/",R963))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f t="shared" si="88"/>
        <v>40.06</v>
      </c>
      <c r="I964">
        <v>266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ref="N964:N1002" si="93">(((L964/60)/60)/24) +DATE(1970,1,1)</f>
        <v>41592.25</v>
      </c>
      <c r="O964" s="6">
        <f t="shared" si="91"/>
        <v>41612.25</v>
      </c>
      <c r="P964" t="b">
        <v>0</v>
      </c>
      <c r="Q964" t="b">
        <v>0</v>
      </c>
      <c r="R964" t="s">
        <v>17</v>
      </c>
      <c r="S964" t="str">
        <f t="shared" si="89"/>
        <v>food</v>
      </c>
      <c r="T964" t="str">
        <f t="shared" si="92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f t="shared" ref="H965:H1001" si="94">IF(F965=0,0, ROUND(E965/I965,2))</f>
        <v>43.83</v>
      </c>
      <c r="I965">
        <v>114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3"/>
        <v>40607.25</v>
      </c>
      <c r="O965" s="6">
        <f t="shared" si="91"/>
        <v>40612.25</v>
      </c>
      <c r="P965" t="b">
        <v>0</v>
      </c>
      <c r="Q965" t="b">
        <v>1</v>
      </c>
      <c r="R965" t="s">
        <v>122</v>
      </c>
      <c r="S965" t="str">
        <f t="shared" ref="S965:S1001" si="95">LEFT(R965,SEARCH("/",R965)-1)</f>
        <v>photography</v>
      </c>
      <c r="T965" t="str">
        <f t="shared" si="92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f t="shared" si="94"/>
        <v>84.93</v>
      </c>
      <c r="I966">
        <v>155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3"/>
        <v>42135.208333333328</v>
      </c>
      <c r="O966" s="6">
        <f t="shared" si="91"/>
        <v>42139.208333333328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2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f t="shared" si="94"/>
        <v>41.07</v>
      </c>
      <c r="I967">
        <v>207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3"/>
        <v>40203.25</v>
      </c>
      <c r="O967" s="6">
        <f t="shared" si="91"/>
        <v>40242.25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2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f t="shared" si="94"/>
        <v>54.97</v>
      </c>
      <c r="I968">
        <v>245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3"/>
        <v>42901.208333333328</v>
      </c>
      <c r="O968" s="6">
        <f t="shared" si="91"/>
        <v>42902.208333333328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2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ref="F969:F1001" si="96">(E969/D969*100)</f>
        <v>137.03393665158373</v>
      </c>
      <c r="G969" t="s">
        <v>20</v>
      </c>
      <c r="H969">
        <f t="shared" si="94"/>
        <v>77.010000000000005</v>
      </c>
      <c r="I969">
        <v>1573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3"/>
        <v>41005.208333333336</v>
      </c>
      <c r="O969" s="6">
        <f t="shared" si="91"/>
        <v>41041.208333333336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2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6"/>
        <v>338.20833333333337</v>
      </c>
      <c r="G970" t="s">
        <v>20</v>
      </c>
      <c r="H970">
        <f t="shared" si="94"/>
        <v>71.2</v>
      </c>
      <c r="I970">
        <v>114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3"/>
        <v>40544.25</v>
      </c>
      <c r="O970" s="6">
        <f t="shared" si="91"/>
        <v>40558.25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2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6"/>
        <v>108.22784810126582</v>
      </c>
      <c r="G971" t="s">
        <v>20</v>
      </c>
      <c r="H971">
        <f t="shared" si="94"/>
        <v>91.94</v>
      </c>
      <c r="I971">
        <v>93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3"/>
        <v>43821.25</v>
      </c>
      <c r="O971" s="6">
        <f t="shared" si="91"/>
        <v>43827.25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2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6"/>
        <v>60.757639620653315</v>
      </c>
      <c r="G972" t="s">
        <v>14</v>
      </c>
      <c r="H972">
        <f t="shared" si="94"/>
        <v>97.07</v>
      </c>
      <c r="I972">
        <v>594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3"/>
        <v>40672.208333333336</v>
      </c>
      <c r="O972" s="6">
        <f t="shared" si="91"/>
        <v>40672.208333333336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2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6"/>
        <v>27.725490196078432</v>
      </c>
      <c r="G973" t="s">
        <v>14</v>
      </c>
      <c r="H973">
        <f t="shared" si="94"/>
        <v>58.92</v>
      </c>
      <c r="I973">
        <v>24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3"/>
        <v>41555.208333333336</v>
      </c>
      <c r="O973" s="6">
        <f t="shared" si="91"/>
        <v>41560.208333333336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2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6"/>
        <v>228.3934426229508</v>
      </c>
      <c r="G974" t="s">
        <v>20</v>
      </c>
      <c r="H974">
        <f t="shared" si="94"/>
        <v>58.02</v>
      </c>
      <c r="I974">
        <v>1681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3"/>
        <v>41792.208333333336</v>
      </c>
      <c r="O974" s="6">
        <f t="shared" si="91"/>
        <v>41800.208333333336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2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6"/>
        <v>21.615194054500414</v>
      </c>
      <c r="G975" t="s">
        <v>14</v>
      </c>
      <c r="H975">
        <f t="shared" si="94"/>
        <v>103.87</v>
      </c>
      <c r="I975">
        <v>252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3"/>
        <v>40522.25</v>
      </c>
      <c r="O975" s="6">
        <f t="shared" si="91"/>
        <v>40523.25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2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6"/>
        <v>373.875</v>
      </c>
      <c r="G976" t="s">
        <v>20</v>
      </c>
      <c r="H976">
        <f t="shared" si="94"/>
        <v>93.47</v>
      </c>
      <c r="I976">
        <v>32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3"/>
        <v>41412.208333333336</v>
      </c>
      <c r="O976" s="6">
        <f t="shared" si="91"/>
        <v>41412.208333333336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2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6"/>
        <v>154.92592592592592</v>
      </c>
      <c r="G977" t="s">
        <v>20</v>
      </c>
      <c r="H977">
        <f t="shared" si="94"/>
        <v>61.97</v>
      </c>
      <c r="I977">
        <v>135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3"/>
        <v>42337.25</v>
      </c>
      <c r="O977" s="6">
        <f t="shared" si="91"/>
        <v>42375.25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2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6"/>
        <v>322.14999999999998</v>
      </c>
      <c r="G978" t="s">
        <v>20</v>
      </c>
      <c r="H978">
        <f t="shared" si="94"/>
        <v>92.04</v>
      </c>
      <c r="I978">
        <v>140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3"/>
        <v>40571.25</v>
      </c>
      <c r="O978" s="6">
        <f t="shared" si="91"/>
        <v>40576.25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2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6"/>
        <v>73.957142857142856</v>
      </c>
      <c r="G979" t="s">
        <v>14</v>
      </c>
      <c r="H979">
        <f t="shared" si="94"/>
        <v>77.27</v>
      </c>
      <c r="I979">
        <v>67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3"/>
        <v>43138.25</v>
      </c>
      <c r="O979" s="6">
        <f t="shared" si="91"/>
        <v>43169.25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2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6"/>
        <v>864.1</v>
      </c>
      <c r="G980" t="s">
        <v>20</v>
      </c>
      <c r="H980">
        <f t="shared" si="94"/>
        <v>93.92</v>
      </c>
      <c r="I980">
        <v>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3"/>
        <v>42686.25</v>
      </c>
      <c r="O980" s="6">
        <f t="shared" si="91"/>
        <v>42707.25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2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6"/>
        <v>143.26245847176079</v>
      </c>
      <c r="G981" t="s">
        <v>20</v>
      </c>
      <c r="H981">
        <f t="shared" si="94"/>
        <v>84.97</v>
      </c>
      <c r="I981">
        <v>1015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3"/>
        <v>42078.208333333328</v>
      </c>
      <c r="O981" s="6">
        <f t="shared" si="91"/>
        <v>42083.208333333328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2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6"/>
        <v>40.281762295081968</v>
      </c>
      <c r="G982" t="s">
        <v>14</v>
      </c>
      <c r="H982">
        <f t="shared" si="94"/>
        <v>105.97</v>
      </c>
      <c r="I982">
        <v>742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3"/>
        <v>42307.208333333328</v>
      </c>
      <c r="O982" s="6">
        <f t="shared" si="91"/>
        <v>42311.25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2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6"/>
        <v>178.22388059701493</v>
      </c>
      <c r="G983" t="s">
        <v>20</v>
      </c>
      <c r="H983">
        <f t="shared" si="94"/>
        <v>36.97</v>
      </c>
      <c r="I983">
        <v>323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3"/>
        <v>43094.25</v>
      </c>
      <c r="O983" s="6">
        <f t="shared" si="91"/>
        <v>43126.25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2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6"/>
        <v>84.930555555555557</v>
      </c>
      <c r="G984" t="s">
        <v>14</v>
      </c>
      <c r="H984">
        <f t="shared" si="94"/>
        <v>81.53</v>
      </c>
      <c r="I984">
        <v>75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3"/>
        <v>40743.208333333336</v>
      </c>
      <c r="O984" s="6">
        <f t="shared" si="91"/>
        <v>40744.208333333336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2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6"/>
        <v>145.93648334624322</v>
      </c>
      <c r="G985" t="s">
        <v>20</v>
      </c>
      <c r="H985">
        <f t="shared" si="94"/>
        <v>81</v>
      </c>
      <c r="I985">
        <v>2326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3"/>
        <v>43681.208333333328</v>
      </c>
      <c r="O985" s="6">
        <f t="shared" si="91"/>
        <v>43695.208333333328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2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6"/>
        <v>152.46153846153848</v>
      </c>
      <c r="G986" t="s">
        <v>20</v>
      </c>
      <c r="H986">
        <f t="shared" si="94"/>
        <v>26.01</v>
      </c>
      <c r="I986">
        <v>381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3"/>
        <v>43716.208333333328</v>
      </c>
      <c r="O986" s="6">
        <f t="shared" si="91"/>
        <v>43741.208333333328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2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6"/>
        <v>67.129542790152414</v>
      </c>
      <c r="G987" t="s">
        <v>14</v>
      </c>
      <c r="H987">
        <f t="shared" si="94"/>
        <v>26</v>
      </c>
      <c r="I987">
        <v>4405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3"/>
        <v>41614.25</v>
      </c>
      <c r="O987" s="6">
        <f t="shared" si="91"/>
        <v>41639.25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2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6"/>
        <v>40.307692307692307</v>
      </c>
      <c r="G988" t="s">
        <v>14</v>
      </c>
      <c r="H988">
        <f t="shared" si="94"/>
        <v>34.17</v>
      </c>
      <c r="I988">
        <v>92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3"/>
        <v>40638.208333333336</v>
      </c>
      <c r="O988" s="6">
        <f t="shared" si="91"/>
        <v>40651.208333333336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2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6"/>
        <v>216.79032258064518</v>
      </c>
      <c r="G989" t="s">
        <v>20</v>
      </c>
      <c r="H989">
        <f t="shared" si="94"/>
        <v>28</v>
      </c>
      <c r="I989">
        <v>480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3"/>
        <v>42852.208333333328</v>
      </c>
      <c r="O989" s="6">
        <f t="shared" si="91"/>
        <v>42865.208333333328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2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6"/>
        <v>52.117021276595743</v>
      </c>
      <c r="G990" t="s">
        <v>14</v>
      </c>
      <c r="H990">
        <f t="shared" si="94"/>
        <v>76.55</v>
      </c>
      <c r="I990">
        <v>64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3"/>
        <v>42686.25</v>
      </c>
      <c r="O990" s="6">
        <f t="shared" si="91"/>
        <v>42706.25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2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6"/>
        <v>499.58333333333337</v>
      </c>
      <c r="G991" t="s">
        <v>20</v>
      </c>
      <c r="H991">
        <f t="shared" si="94"/>
        <v>53.05</v>
      </c>
      <c r="I991">
        <v>226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3"/>
        <v>43571.208333333328</v>
      </c>
      <c r="O991" s="6">
        <f t="shared" si="91"/>
        <v>43575.208333333328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2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6"/>
        <v>87.679487179487182</v>
      </c>
      <c r="G992" t="s">
        <v>14</v>
      </c>
      <c r="H992">
        <f t="shared" si="94"/>
        <v>106.86</v>
      </c>
      <c r="I992">
        <v>64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3"/>
        <v>42432.25</v>
      </c>
      <c r="O992" s="6">
        <f t="shared" si="91"/>
        <v>42453.208333333328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2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6"/>
        <v>113.17346938775511</v>
      </c>
      <c r="G993" t="s">
        <v>20</v>
      </c>
      <c r="H993">
        <f t="shared" si="94"/>
        <v>46.02</v>
      </c>
      <c r="I993">
        <v>241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3"/>
        <v>41907.208333333336</v>
      </c>
      <c r="O993" s="6">
        <f t="shared" si="91"/>
        <v>41910.208333333336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2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6"/>
        <v>426.54838709677421</v>
      </c>
      <c r="G994" t="s">
        <v>20</v>
      </c>
      <c r="H994">
        <f t="shared" si="94"/>
        <v>100.17</v>
      </c>
      <c r="I994">
        <v>132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3"/>
        <v>43227.208333333328</v>
      </c>
      <c r="O994" s="6">
        <f t="shared" si="91"/>
        <v>43240.208333333328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2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6"/>
        <v>77.632653061224488</v>
      </c>
      <c r="G995" t="s">
        <v>74</v>
      </c>
      <c r="H995">
        <f t="shared" si="94"/>
        <v>101.44</v>
      </c>
      <c r="I995">
        <v>75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3"/>
        <v>42362.25</v>
      </c>
      <c r="O995" s="6">
        <f t="shared" si="91"/>
        <v>42378.25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2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6"/>
        <v>52.496810772501767</v>
      </c>
      <c r="G996" t="s">
        <v>14</v>
      </c>
      <c r="H996">
        <f t="shared" si="94"/>
        <v>87.97</v>
      </c>
      <c r="I996">
        <v>842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3"/>
        <v>41929.208333333336</v>
      </c>
      <c r="O996" s="6">
        <f t="shared" si="91"/>
        <v>41934.208333333336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2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6"/>
        <v>157.46762589928059</v>
      </c>
      <c r="G997" t="s">
        <v>20</v>
      </c>
      <c r="H997">
        <f t="shared" si="94"/>
        <v>75</v>
      </c>
      <c r="I997">
        <v>2043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3"/>
        <v>43408.208333333328</v>
      </c>
      <c r="O997" s="6">
        <f t="shared" si="91"/>
        <v>43436.25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2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6"/>
        <v>72.939393939393938</v>
      </c>
      <c r="G998" t="s">
        <v>14</v>
      </c>
      <c r="H998">
        <f t="shared" si="94"/>
        <v>42.98</v>
      </c>
      <c r="I998">
        <v>112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3"/>
        <v>41276.25</v>
      </c>
      <c r="O998" s="6">
        <f t="shared" si="91"/>
        <v>41305.25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2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6"/>
        <v>60.565789473684205</v>
      </c>
      <c r="G999" t="s">
        <v>74</v>
      </c>
      <c r="H999">
        <f t="shared" si="94"/>
        <v>33.119999999999997</v>
      </c>
      <c r="I999">
        <v>139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3"/>
        <v>41659.25</v>
      </c>
      <c r="O999" s="6">
        <f t="shared" si="91"/>
        <v>41663.25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2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6"/>
        <v>56.791291291291287</v>
      </c>
      <c r="G1000" t="s">
        <v>14</v>
      </c>
      <c r="H1000">
        <f t="shared" si="94"/>
        <v>101.13</v>
      </c>
      <c r="I1000">
        <v>374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3"/>
        <v>40220.25</v>
      </c>
      <c r="O1000" s="6">
        <f t="shared" si="91"/>
        <v>40233.25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2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6"/>
        <v>56.542754275427541</v>
      </c>
      <c r="G1001" t="s">
        <v>74</v>
      </c>
      <c r="H1001">
        <f t="shared" si="94"/>
        <v>55.99</v>
      </c>
      <c r="I1001">
        <v>1122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3"/>
        <v>42550.208333333328</v>
      </c>
      <c r="O1001" s="6">
        <f t="shared" si="91"/>
        <v>42556.208333333328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2"/>
        <v>food trucks</v>
      </c>
    </row>
  </sheetData>
  <conditionalFormatting sqref="G1:H1048576">
    <cfRule type="cellIs" dxfId="3" priority="4" operator="equal">
      <formula>"successful"</formula>
    </cfRule>
    <cfRule type="cellIs" dxfId="2" priority="5" operator="equal">
      <formula>"failed"</formula>
    </cfRule>
    <cfRule type="cellIs" dxfId="1" priority="7" operator="equal">
      <formula>"live"</formula>
    </cfRule>
    <cfRule type="cellIs" dxfId="0" priority="9" operator="equal">
      <formula>"canceled"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2">
      <colorScale>
        <cfvo type="num" val="0"/>
        <cfvo type="num" val="100"/>
        <cfvo type="num" val="200"/>
        <color rgb="FFF8696B"/>
        <color rgb="FFFFEB84"/>
        <color rgb="FF63BE7B"/>
      </colorScale>
    </cfRule>
    <cfRule type="colorScale" priority="3">
      <colorScale>
        <cfvo type="num" val="0"/>
        <cfvo type="num" val="100"/>
        <cfvo type="num" val="200"/>
        <color rgb="FFF8696B"/>
        <color rgb="FFFFEB84"/>
        <color rgb="FF63BE7B"/>
      </colorScale>
    </cfRule>
  </conditionalFormatting>
  <conditionalFormatting sqref="G1:H1">
    <cfRule type="colorScale" priority="1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Tawn Scotton</cp:lastModifiedBy>
  <dcterms:created xsi:type="dcterms:W3CDTF">2021-09-29T18:52:28Z</dcterms:created>
  <dcterms:modified xsi:type="dcterms:W3CDTF">2022-12-19T19:44:05Z</dcterms:modified>
</cp:coreProperties>
</file>