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yt\Documents\USC\Thirid year\Second semester\Senior Seminar\Data\"/>
    </mc:Choice>
  </mc:AlternateContent>
  <xr:revisionPtr revIDLastSave="0" documentId="13_ncr:1_{036A742A-CF98-4B4D-8A88-C4EBB3D49EDE}" xr6:coauthVersionLast="47" xr6:coauthVersionMax="47" xr10:uidLastSave="{00000000-0000-0000-0000-000000000000}"/>
  <bookViews>
    <workbookView xWindow="-98" yWindow="-98" windowWidth="23236" windowHeight="13875" xr2:uid="{1D36F502-FA8F-4B9D-8080-AFE838847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1" l="1"/>
  <c r="I42" i="1"/>
  <c r="J42" i="1"/>
  <c r="K42" i="1"/>
  <c r="H43" i="1"/>
  <c r="I43" i="1"/>
  <c r="J43" i="1"/>
  <c r="K43" i="1"/>
  <c r="K41" i="1"/>
  <c r="J41" i="1"/>
  <c r="I41" i="1"/>
  <c r="H41" i="1"/>
  <c r="K40" i="1"/>
  <c r="J40" i="1"/>
  <c r="I40" i="1"/>
  <c r="H40" i="1"/>
  <c r="H36" i="1"/>
  <c r="I36" i="1"/>
  <c r="J36" i="1"/>
  <c r="K36" i="1"/>
  <c r="K35" i="1"/>
  <c r="J35" i="1"/>
  <c r="I35" i="1"/>
  <c r="H35" i="1"/>
  <c r="K34" i="1"/>
  <c r="J34" i="1"/>
  <c r="I34" i="1"/>
  <c r="H33" i="1"/>
  <c r="H28" i="1"/>
  <c r="I28" i="1"/>
  <c r="J28" i="1"/>
  <c r="K28" i="1"/>
  <c r="H29" i="1"/>
  <c r="I29" i="1"/>
  <c r="J29" i="1"/>
  <c r="K29" i="1"/>
  <c r="I27" i="1"/>
  <c r="J27" i="1"/>
  <c r="K27" i="1"/>
  <c r="H27" i="1"/>
  <c r="K26" i="1"/>
  <c r="J26" i="1"/>
  <c r="I26" i="1"/>
  <c r="H26" i="1"/>
  <c r="E32" i="1"/>
  <c r="D32" i="1"/>
  <c r="C32" i="1"/>
  <c r="C25" i="1"/>
  <c r="E25" i="1"/>
  <c r="D25" i="1"/>
</calcChain>
</file>

<file path=xl/sharedStrings.xml><?xml version="1.0" encoding="utf-8"?>
<sst xmlns="http://schemas.openxmlformats.org/spreadsheetml/2006/main" count="36" uniqueCount="23">
  <si>
    <t>lin_S1</t>
  </si>
  <si>
    <t>lag_S1</t>
  </si>
  <si>
    <t>mdl_S1</t>
  </si>
  <si>
    <t>lin_S2</t>
  </si>
  <si>
    <t>lin_S3</t>
  </si>
  <si>
    <t>lin_S4</t>
  </si>
  <si>
    <t>lag_S2</t>
  </si>
  <si>
    <t>lag_S3</t>
  </si>
  <si>
    <t>lag_S4</t>
  </si>
  <si>
    <t>mdl_S2</t>
  </si>
  <si>
    <t>mdl_S3</t>
  </si>
  <si>
    <t>mdl_S4</t>
  </si>
  <si>
    <t>TYPE</t>
  </si>
  <si>
    <t>LIN</t>
  </si>
  <si>
    <t>LAG</t>
  </si>
  <si>
    <t>MDL</t>
  </si>
  <si>
    <t>seed</t>
  </si>
  <si>
    <t>Linear congruential</t>
  </si>
  <si>
    <t>lagged fibonacci</t>
  </si>
  <si>
    <t>-</t>
  </si>
  <si>
    <t>middle square</t>
  </si>
  <si>
    <t>P-values</t>
  </si>
  <si>
    <t>Percent of possible output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</si>
</sst>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"/>
    <numFmt numFmtId="172" formatCode="0.00000"/>
    <numFmt numFmtId="182" formatCode="0.0%"/>
  </numFmts>
  <fonts count="8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.8000000000000007"/>
      <color rgb="FFA9B7C6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6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2" borderId="0" xfId="2" applyFont="1"/>
    <xf numFmtId="0" fontId="4" fillId="2" borderId="0" xfId="2" applyFont="1" applyAlignment="1">
      <alignment horizontal="center"/>
    </xf>
    <xf numFmtId="0" fontId="4" fillId="2" borderId="0" xfId="2" applyFont="1" applyAlignment="1">
      <alignment horizontal="center"/>
    </xf>
    <xf numFmtId="0" fontId="5" fillId="3" borderId="0" xfId="3" applyFont="1" applyAlignment="1">
      <alignment vertical="center"/>
    </xf>
    <xf numFmtId="172" fontId="5" fillId="3" borderId="0" xfId="3" applyNumberFormat="1" applyFont="1"/>
    <xf numFmtId="3" fontId="5" fillId="4" borderId="0" xfId="4" applyNumberFormat="1" applyFont="1" applyAlignment="1">
      <alignment vertical="center"/>
    </xf>
    <xf numFmtId="11" fontId="5" fillId="4" borderId="0" xfId="4" applyNumberFormat="1" applyFont="1"/>
    <xf numFmtId="3" fontId="5" fillId="3" borderId="0" xfId="3" applyNumberFormat="1" applyFont="1" applyAlignment="1">
      <alignment vertical="center"/>
    </xf>
    <xf numFmtId="168" fontId="5" fillId="3" borderId="0" xfId="3" applyNumberFormat="1" applyFont="1"/>
    <xf numFmtId="3" fontId="5" fillId="4" borderId="0" xfId="4" applyNumberFormat="1" applyFont="1"/>
    <xf numFmtId="168" fontId="5" fillId="4" borderId="0" xfId="4" applyNumberFormat="1" applyFont="1"/>
    <xf numFmtId="0" fontId="5" fillId="0" borderId="0" xfId="0" applyFont="1"/>
    <xf numFmtId="0" fontId="7" fillId="0" borderId="0" xfId="0" applyFont="1" applyAlignment="1">
      <alignment vertical="center"/>
    </xf>
    <xf numFmtId="11" fontId="5" fillId="3" borderId="0" xfId="3" applyNumberFormat="1" applyFont="1"/>
    <xf numFmtId="0" fontId="5" fillId="3" borderId="0" xfId="3" applyFont="1"/>
    <xf numFmtId="0" fontId="5" fillId="4" borderId="0" xfId="4" applyFont="1"/>
    <xf numFmtId="0" fontId="5" fillId="0" borderId="0" xfId="0" applyFont="1" applyAlignment="1">
      <alignment vertical="center"/>
    </xf>
    <xf numFmtId="182" fontId="5" fillId="3" borderId="0" xfId="1" applyNumberFormat="1" applyFont="1" applyFill="1"/>
    <xf numFmtId="182" fontId="5" fillId="4" borderId="0" xfId="1" applyNumberFormat="1" applyFont="1" applyFill="1"/>
  </cellXfs>
  <cellStyles count="5">
    <cellStyle name="20% - Accent1" xfId="3" builtinId="30"/>
    <cellStyle name="40% - Accent1" xfId="4" builtinId="31"/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 GENERATE 10</a:t>
            </a:r>
            <a:r>
              <a:rPr lang="en-US" baseline="0"/>
              <a:t> MILLION</a:t>
            </a:r>
            <a:r>
              <a:rPr lang="en-US"/>
              <a:t>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General</c:formatCode>
                <c:ptCount val="4"/>
                <c:pt idx="0">
                  <c:v>11111111</c:v>
                </c:pt>
                <c:pt idx="1">
                  <c:v>26857536</c:v>
                </c:pt>
                <c:pt idx="2">
                  <c:v>39991234</c:v>
                </c:pt>
                <c:pt idx="3">
                  <c:v>57224956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0.92867942810058501</c:v>
                </c:pt>
                <c:pt idx="1">
                  <c:v>0.91168593406677201</c:v>
                </c:pt>
                <c:pt idx="2">
                  <c:v>0.92242511749267497</c:v>
                </c:pt>
                <c:pt idx="3">
                  <c:v>0.92038846492767301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A77-A101-7116743C39E3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LAG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General</c:formatCode>
                <c:ptCount val="4"/>
                <c:pt idx="0">
                  <c:v>11111111</c:v>
                </c:pt>
                <c:pt idx="1">
                  <c:v>26857536</c:v>
                </c:pt>
                <c:pt idx="2">
                  <c:v>39991234</c:v>
                </c:pt>
                <c:pt idx="3">
                  <c:v>57224956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1.59326106071472</c:v>
                </c:pt>
                <c:pt idx="1">
                  <c:v>1.5822204923629699</c:v>
                </c:pt>
                <c:pt idx="2">
                  <c:v>1.6244207096099801</c:v>
                </c:pt>
                <c:pt idx="3">
                  <c:v>1.61099669456481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C-4A77-A101-7116743C39E3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MDL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Sheet1!$B$4:$E$4</c:f>
              <c:numCache>
                <c:formatCode>General</c:formatCode>
                <c:ptCount val="4"/>
                <c:pt idx="0">
                  <c:v>11111111</c:v>
                </c:pt>
                <c:pt idx="1">
                  <c:v>26857536</c:v>
                </c:pt>
                <c:pt idx="2">
                  <c:v>39991234</c:v>
                </c:pt>
                <c:pt idx="3">
                  <c:v>57224956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3.9639665746688801</c:v>
                </c:pt>
                <c:pt idx="1">
                  <c:v>4.0441729211807198</c:v>
                </c:pt>
                <c:pt idx="2">
                  <c:v>4.1889153242111199</c:v>
                </c:pt>
                <c:pt idx="3">
                  <c:v>8.9145922231674195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C-4A77-A101-7116743C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98191"/>
        <c:axId val="87196943"/>
      </c:barChart>
      <c:catAx>
        <c:axId val="8719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6943"/>
        <c:crosses val="autoZero"/>
        <c:auto val="1"/>
        <c:lblAlgn val="ctr"/>
        <c:lblOffset val="100"/>
        <c:noMultiLvlLbl val="0"/>
      </c:catAx>
      <c:valAx>
        <c:axId val="871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350042</xdr:colOff>
      <xdr:row>1</xdr:row>
      <xdr:rowOff>145256</xdr:rowOff>
    </xdr:from>
    <xdr:to>
      <xdr:col>11</xdr:col>
      <xdr:colOff>621505</xdr:colOff>
      <xdr:row>16</xdr:row>
      <xdr:rowOff>173831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255440-F84D-4345-BA86-950F8B08F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D51-32AE-48FE-BC4C-E19EACFCAB53}">
  <dimension ref="A1:O43"/>
  <sheetViews>
    <sheetView tabSelected="1" topLeftCell="A13" workbookViewId="0">
      <selection activeCell="N8" sqref="N8"/>
    </sheetView>
  </sheetViews>
  <sheetFormatPr defaultRowHeight="14.25"/>
  <cols>
    <col min="1" max="1" width="16.3984375" bestFit="1" customWidth="1"/>
    <col min="2" max="3" width="12.46484375" bestFit="1" customWidth="1"/>
    <col min="4" max="4" width="12.46484375" customWidth="1"/>
    <col min="5" max="5" width="11.73046875" bestFit="1" customWidth="1"/>
    <col min="6" max="6" width="12.46484375" bestFit="1" customWidth="1"/>
    <col min="7" max="7" width="16.3984375" bestFit="1" customWidth="1"/>
    <col min="8" max="8" width="11.3984375" bestFit="1" customWidth="1"/>
    <col min="9" max="9" width="11.3984375" customWidth="1"/>
    <col min="10" max="14" width="12.46484375" bestFit="1" customWidth="1"/>
    <col min="15" max="15" width="10.33203125" bestFit="1" customWidth="1"/>
    <col min="16" max="16" width="13.59765625" bestFit="1" customWidth="1"/>
  </cols>
  <sheetData>
    <row r="1" spans="1:15">
      <c r="A1" s="2" t="s">
        <v>0</v>
      </c>
      <c r="B1" s="2" t="s">
        <v>3</v>
      </c>
      <c r="C1" s="2" t="s">
        <v>4</v>
      </c>
      <c r="D1" s="2" t="s">
        <v>5</v>
      </c>
      <c r="F1" s="2" t="s">
        <v>1</v>
      </c>
      <c r="G1" s="2" t="s">
        <v>6</v>
      </c>
      <c r="H1" s="2" t="s">
        <v>7</v>
      </c>
      <c r="I1" s="2" t="s">
        <v>8</v>
      </c>
      <c r="K1" s="2" t="s">
        <v>2</v>
      </c>
      <c r="L1" s="2" t="s">
        <v>9</v>
      </c>
      <c r="M1" s="2" t="s">
        <v>10</v>
      </c>
      <c r="N1" s="2" t="s">
        <v>11</v>
      </c>
      <c r="O1" s="2"/>
    </row>
    <row r="2" spans="1:15">
      <c r="O2" s="2"/>
    </row>
    <row r="3" spans="1:15">
      <c r="A3" s="1"/>
    </row>
    <row r="4" spans="1:15">
      <c r="A4" t="s">
        <v>12</v>
      </c>
      <c r="B4">
        <v>11111111</v>
      </c>
      <c r="C4">
        <v>26857536</v>
      </c>
      <c r="D4">
        <v>39991234</v>
      </c>
      <c r="E4">
        <v>57224956</v>
      </c>
    </row>
    <row r="5" spans="1:15">
      <c r="A5" t="s">
        <v>13</v>
      </c>
      <c r="B5" s="2">
        <v>0.92867942810058501</v>
      </c>
      <c r="C5" s="2">
        <v>0.91168593406677201</v>
      </c>
      <c r="D5" s="2">
        <v>0.92242511749267497</v>
      </c>
      <c r="E5" s="2">
        <v>0.92038846492767301</v>
      </c>
    </row>
    <row r="6" spans="1:15">
      <c r="A6" s="1" t="s">
        <v>14</v>
      </c>
      <c r="B6" s="2">
        <v>1.59326106071472</v>
      </c>
      <c r="C6" s="2">
        <v>1.5822204923629699</v>
      </c>
      <c r="D6" s="2">
        <v>1.6244207096099801</v>
      </c>
      <c r="E6" s="2">
        <v>1.61099669456481</v>
      </c>
    </row>
    <row r="7" spans="1:15">
      <c r="A7" t="s">
        <v>15</v>
      </c>
      <c r="B7" s="2">
        <v>3.9639665746688801</v>
      </c>
      <c r="C7" s="2">
        <v>4.0441729211807198</v>
      </c>
      <c r="D7" s="2">
        <v>4.1889153242111199</v>
      </c>
      <c r="E7" s="2">
        <v>8.9145922231674195</v>
      </c>
    </row>
    <row r="8" spans="1:15">
      <c r="C8" s="2"/>
    </row>
    <row r="23" spans="1:12">
      <c r="A23" s="3" t="s">
        <v>21</v>
      </c>
      <c r="B23" s="3"/>
      <c r="C23" s="3"/>
      <c r="D23" s="3"/>
      <c r="E23" s="3"/>
      <c r="G23" s="3" t="s">
        <v>22</v>
      </c>
      <c r="H23" s="3"/>
      <c r="I23" s="3"/>
      <c r="J23" s="3"/>
      <c r="K23" s="3"/>
    </row>
    <row r="24" spans="1:12">
      <c r="A24" s="4" t="s">
        <v>17</v>
      </c>
      <c r="B24" s="5" t="s">
        <v>16</v>
      </c>
      <c r="C24" s="5"/>
      <c r="D24" s="5"/>
      <c r="E24" s="5"/>
      <c r="G24" s="4" t="s">
        <v>17</v>
      </c>
      <c r="H24" s="5" t="s">
        <v>16</v>
      </c>
      <c r="I24" s="5"/>
      <c r="J24" s="5"/>
      <c r="K24" s="5"/>
      <c r="L24">
        <v>2</v>
      </c>
    </row>
    <row r="25" spans="1:12">
      <c r="A25" s="6" t="s">
        <v>19</v>
      </c>
      <c r="B25" s="4">
        <v>11111111</v>
      </c>
      <c r="C25" s="4">
        <f>C4</f>
        <v>26857536</v>
      </c>
      <c r="D25" s="4">
        <f>D4</f>
        <v>39991234</v>
      </c>
      <c r="E25" s="4">
        <f>E4</f>
        <v>57224956</v>
      </c>
      <c r="G25" s="6" t="s">
        <v>19</v>
      </c>
      <c r="H25" s="4">
        <v>11111111</v>
      </c>
      <c r="I25" s="4">
        <v>26857536</v>
      </c>
      <c r="J25" s="4">
        <v>39991234</v>
      </c>
      <c r="K25" s="4">
        <v>57224956</v>
      </c>
    </row>
    <row r="26" spans="1:12">
      <c r="A26" s="7">
        <v>100</v>
      </c>
      <c r="B26" s="8">
        <v>0.99958644791550699</v>
      </c>
      <c r="C26" s="8">
        <v>0.99958644791550699</v>
      </c>
      <c r="D26" s="8">
        <v>0.99958644791550699</v>
      </c>
      <c r="E26" s="8">
        <v>0.99958644791550699</v>
      </c>
      <c r="G26" s="7">
        <v>100</v>
      </c>
      <c r="H26" s="21">
        <f>10%*L24</f>
        <v>0.2</v>
      </c>
      <c r="I26" s="21">
        <f>10%*L24</f>
        <v>0.2</v>
      </c>
      <c r="J26" s="21">
        <f>10%*L24</f>
        <v>0.2</v>
      </c>
      <c r="K26" s="21">
        <f>10%*L24</f>
        <v>0.2</v>
      </c>
    </row>
    <row r="27" spans="1:12">
      <c r="A27" s="9">
        <v>1000</v>
      </c>
      <c r="B27" s="10">
        <v>2.7868686613654098E-181</v>
      </c>
      <c r="C27" s="10">
        <v>2.7868686613654098E-181</v>
      </c>
      <c r="D27" s="10">
        <v>2.7868686613654098E-181</v>
      </c>
      <c r="E27" s="10">
        <v>2.7868686613654098E-181</v>
      </c>
      <c r="G27" s="9">
        <v>1000</v>
      </c>
      <c r="H27" s="22">
        <f>16.6%*2</f>
        <v>0.33200000000000002</v>
      </c>
      <c r="I27" s="22">
        <f t="shared" ref="I27:K29" si="0">16.6%*2</f>
        <v>0.33200000000000002</v>
      </c>
      <c r="J27" s="22">
        <f t="shared" si="0"/>
        <v>0.33200000000000002</v>
      </c>
      <c r="K27" s="22">
        <f t="shared" si="0"/>
        <v>0.33200000000000002</v>
      </c>
    </row>
    <row r="28" spans="1:12">
      <c r="A28" s="11">
        <v>10000</v>
      </c>
      <c r="B28" s="12">
        <v>0</v>
      </c>
      <c r="C28" s="12">
        <v>0</v>
      </c>
      <c r="D28" s="12">
        <v>0</v>
      </c>
      <c r="E28" s="12">
        <v>0</v>
      </c>
      <c r="G28" s="11">
        <v>10000</v>
      </c>
      <c r="H28" s="22">
        <f t="shared" ref="H28:H29" si="1">16.6%*2</f>
        <v>0.33200000000000002</v>
      </c>
      <c r="I28" s="22">
        <f t="shared" si="0"/>
        <v>0.33200000000000002</v>
      </c>
      <c r="J28" s="22">
        <f t="shared" si="0"/>
        <v>0.33200000000000002</v>
      </c>
      <c r="K28" s="22">
        <f t="shared" si="0"/>
        <v>0.33200000000000002</v>
      </c>
    </row>
    <row r="29" spans="1:12">
      <c r="A29" s="13">
        <v>10000000</v>
      </c>
      <c r="B29" s="14">
        <v>0</v>
      </c>
      <c r="C29" s="14">
        <v>0</v>
      </c>
      <c r="D29" s="14">
        <v>0</v>
      </c>
      <c r="E29" s="14">
        <v>0</v>
      </c>
      <c r="G29" s="13">
        <v>10000000</v>
      </c>
      <c r="H29" s="22">
        <f t="shared" si="1"/>
        <v>0.33200000000000002</v>
      </c>
      <c r="I29" s="22">
        <f t="shared" si="0"/>
        <v>0.33200000000000002</v>
      </c>
      <c r="J29" s="22">
        <f t="shared" si="0"/>
        <v>0.33200000000000002</v>
      </c>
      <c r="K29" s="22">
        <f t="shared" si="0"/>
        <v>0.33200000000000002</v>
      </c>
    </row>
    <row r="30" spans="1:12">
      <c r="A30" s="15"/>
      <c r="B30" s="15"/>
      <c r="C30" s="16"/>
      <c r="D30" s="15"/>
      <c r="E30" s="15"/>
    </row>
    <row r="31" spans="1:12">
      <c r="A31" s="4" t="s">
        <v>18</v>
      </c>
      <c r="B31" s="5" t="s">
        <v>16</v>
      </c>
      <c r="C31" s="5"/>
      <c r="D31" s="5"/>
      <c r="E31" s="5"/>
      <c r="G31" s="4" t="s">
        <v>18</v>
      </c>
      <c r="H31" s="5" t="s">
        <v>16</v>
      </c>
      <c r="I31" s="5"/>
      <c r="J31" s="5"/>
      <c r="K31" s="5"/>
    </row>
    <row r="32" spans="1:12">
      <c r="A32" s="6" t="s">
        <v>19</v>
      </c>
      <c r="B32" s="4">
        <v>11111111</v>
      </c>
      <c r="C32" s="4">
        <f>C4</f>
        <v>26857536</v>
      </c>
      <c r="D32" s="4">
        <f>D4</f>
        <v>39991234</v>
      </c>
      <c r="E32" s="4">
        <f>E4</f>
        <v>57224956</v>
      </c>
      <c r="G32" s="6" t="s">
        <v>19</v>
      </c>
      <c r="H32" s="4">
        <v>11111111</v>
      </c>
      <c r="I32" s="4">
        <v>26857536</v>
      </c>
      <c r="J32" s="4">
        <v>39991234</v>
      </c>
      <c r="K32" s="4">
        <v>57224956</v>
      </c>
    </row>
    <row r="33" spans="1:11">
      <c r="A33" s="7">
        <v>100</v>
      </c>
      <c r="B33" s="17">
        <v>4.19206723010921E-38</v>
      </c>
      <c r="C33" s="8">
        <v>0.35448768827060601</v>
      </c>
      <c r="D33" s="8">
        <v>0.71980896520811199</v>
      </c>
      <c r="E33" s="8">
        <v>0.47647737526535899</v>
      </c>
      <c r="G33" s="7">
        <v>100</v>
      </c>
      <c r="H33" s="21">
        <f>4.7%*2</f>
        <v>9.4E-2</v>
      </c>
      <c r="I33" s="21">
        <v>0.09</v>
      </c>
      <c r="J33" s="21">
        <v>9.1999999999999998E-2</v>
      </c>
      <c r="K33" s="21">
        <v>0.09</v>
      </c>
    </row>
    <row r="34" spans="1:11">
      <c r="A34" s="9">
        <v>1000</v>
      </c>
      <c r="B34" s="10">
        <v>1.3093061860941201E-181</v>
      </c>
      <c r="C34" s="10">
        <v>1.65446073040625E-30</v>
      </c>
      <c r="D34" s="10">
        <v>4.3873910237885098E-21</v>
      </c>
      <c r="E34" s="10">
        <v>2.6052551135478401E-48</v>
      </c>
      <c r="G34" s="9">
        <v>1000</v>
      </c>
      <c r="H34" s="22">
        <v>0.248</v>
      </c>
      <c r="I34" s="22">
        <f>36.1%*2</f>
        <v>0.72199999999999998</v>
      </c>
      <c r="J34" s="22">
        <f>37.5%*2</f>
        <v>0.75</v>
      </c>
      <c r="K34" s="22">
        <f>33.4%*2</f>
        <v>0.66799999999999993</v>
      </c>
    </row>
    <row r="35" spans="1:11">
      <c r="A35" s="11">
        <v>10000</v>
      </c>
      <c r="B35" s="18">
        <v>0</v>
      </c>
      <c r="C35" s="18">
        <v>0</v>
      </c>
      <c r="D35" s="18">
        <v>0</v>
      </c>
      <c r="E35" s="18">
        <v>0</v>
      </c>
      <c r="G35" s="11">
        <v>10000</v>
      </c>
      <c r="H35" s="21">
        <f>30.6%*2</f>
        <v>0.61199999999999999</v>
      </c>
      <c r="I35" s="21">
        <f>41.7%*2</f>
        <v>0.83400000000000007</v>
      </c>
      <c r="J35" s="21">
        <f>42.3%*2</f>
        <v>0.84599999999999997</v>
      </c>
      <c r="K35" s="21">
        <f>39.3%*2</f>
        <v>0.78599999999999992</v>
      </c>
    </row>
    <row r="36" spans="1:11">
      <c r="A36" s="13">
        <v>10000000</v>
      </c>
      <c r="B36" s="19">
        <v>0</v>
      </c>
      <c r="C36" s="19">
        <v>0</v>
      </c>
      <c r="D36" s="19">
        <v>0</v>
      </c>
      <c r="E36" s="19">
        <v>0</v>
      </c>
      <c r="G36" s="13">
        <v>10000000</v>
      </c>
      <c r="H36" s="21">
        <f>30.6%*2</f>
        <v>0.61199999999999999</v>
      </c>
      <c r="I36" s="21">
        <f>41.7%*2</f>
        <v>0.83400000000000007</v>
      </c>
      <c r="J36" s="21">
        <f>42.3%*2</f>
        <v>0.84599999999999997</v>
      </c>
      <c r="K36" s="21">
        <f>39.3%*2</f>
        <v>0.78599999999999992</v>
      </c>
    </row>
    <row r="37" spans="1:11">
      <c r="A37" s="20"/>
      <c r="B37" s="15"/>
      <c r="C37" s="15"/>
      <c r="D37" s="15"/>
      <c r="E37" s="15"/>
    </row>
    <row r="38" spans="1:11">
      <c r="A38" s="4" t="s">
        <v>20</v>
      </c>
      <c r="B38" s="5" t="s">
        <v>16</v>
      </c>
      <c r="C38" s="5"/>
      <c r="D38" s="5"/>
      <c r="E38" s="5"/>
      <c r="G38" s="4" t="s">
        <v>20</v>
      </c>
      <c r="H38" s="5" t="s">
        <v>16</v>
      </c>
      <c r="I38" s="5"/>
      <c r="J38" s="5"/>
      <c r="K38" s="5"/>
    </row>
    <row r="39" spans="1:11">
      <c r="A39" s="6" t="s">
        <v>19</v>
      </c>
      <c r="B39" s="4">
        <v>11111111</v>
      </c>
      <c r="C39" s="4">
        <v>26857536</v>
      </c>
      <c r="D39" s="4">
        <v>39991234</v>
      </c>
      <c r="E39" s="4">
        <v>57224956</v>
      </c>
      <c r="G39" s="6" t="s">
        <v>19</v>
      </c>
      <c r="H39" s="4">
        <v>11111111</v>
      </c>
      <c r="I39" s="4">
        <v>26857536</v>
      </c>
      <c r="J39" s="4">
        <v>39991234</v>
      </c>
      <c r="K39" s="4">
        <v>57224956</v>
      </c>
    </row>
    <row r="40" spans="1:11">
      <c r="A40" s="7">
        <v>100</v>
      </c>
      <c r="B40" s="18">
        <v>0.161179120425188</v>
      </c>
      <c r="C40" s="18">
        <v>0.892820238844797</v>
      </c>
      <c r="D40" s="18">
        <v>0.24717827881653201</v>
      </c>
      <c r="E40" s="18">
        <v>0.71980896520811199</v>
      </c>
      <c r="G40" s="7">
        <v>100</v>
      </c>
      <c r="H40" s="21">
        <f>8.8%*2</f>
        <v>0.17600000000000002</v>
      </c>
      <c r="I40" s="21">
        <f>9.4%*2</f>
        <v>0.188</v>
      </c>
      <c r="J40" s="21">
        <f>8.9%*2</f>
        <v>0.17800000000000002</v>
      </c>
      <c r="K40" s="21">
        <f>9.2%*2</f>
        <v>0.184</v>
      </c>
    </row>
    <row r="41" spans="1:11">
      <c r="A41" s="9">
        <v>1000</v>
      </c>
      <c r="B41" s="14">
        <v>0</v>
      </c>
      <c r="C41" s="14">
        <v>0</v>
      </c>
      <c r="D41" s="10">
        <v>3.3179389396056499E-35</v>
      </c>
      <c r="E41" s="14">
        <v>0</v>
      </c>
      <c r="G41" s="9">
        <v>1000</v>
      </c>
      <c r="H41" s="22">
        <f>29.6%*2</f>
        <v>0.59200000000000008</v>
      </c>
      <c r="I41" s="22">
        <f>11.8%*2</f>
        <v>0.23600000000000002</v>
      </c>
      <c r="J41" s="22">
        <f>33%*2</f>
        <v>0.66</v>
      </c>
      <c r="K41" s="22">
        <f>36.9%*2</f>
        <v>0.73799999999999999</v>
      </c>
    </row>
    <row r="42" spans="1:11">
      <c r="A42" s="11">
        <v>10000</v>
      </c>
      <c r="B42" s="12">
        <v>0</v>
      </c>
      <c r="C42" s="12">
        <v>0</v>
      </c>
      <c r="D42" s="12">
        <v>0</v>
      </c>
      <c r="E42" s="12">
        <v>0</v>
      </c>
      <c r="G42" s="11">
        <v>10000</v>
      </c>
      <c r="H42" s="22">
        <f t="shared" ref="H42:H43" si="2">29.6%*2</f>
        <v>0.59200000000000008</v>
      </c>
      <c r="I42" s="22">
        <f t="shared" ref="I42:I43" si="3">11.8%*2</f>
        <v>0.23600000000000002</v>
      </c>
      <c r="J42" s="22">
        <f t="shared" ref="J42:J43" si="4">33%*2</f>
        <v>0.66</v>
      </c>
      <c r="K42" s="22">
        <f t="shared" ref="K42:K43" si="5">36.9%*2</f>
        <v>0.73799999999999999</v>
      </c>
    </row>
    <row r="43" spans="1:11">
      <c r="A43" s="13">
        <v>10000000</v>
      </c>
      <c r="B43" s="14">
        <v>0</v>
      </c>
      <c r="C43" s="14">
        <v>0</v>
      </c>
      <c r="D43" s="14">
        <v>0</v>
      </c>
      <c r="E43" s="14">
        <v>0</v>
      </c>
      <c r="G43" s="13">
        <v>10000000</v>
      </c>
      <c r="H43" s="22">
        <f t="shared" si="2"/>
        <v>0.59200000000000008</v>
      </c>
      <c r="I43" s="22">
        <f t="shared" si="3"/>
        <v>0.23600000000000002</v>
      </c>
      <c r="J43" s="22">
        <f t="shared" si="4"/>
        <v>0.66</v>
      </c>
      <c r="K43" s="22">
        <f t="shared" si="5"/>
        <v>0.73799999999999999</v>
      </c>
    </row>
  </sheetData>
  <mergeCells count="8">
    <mergeCell ref="A23:E23"/>
    <mergeCell ref="G23:K23"/>
    <mergeCell ref="B24:E24"/>
    <mergeCell ref="B31:E31"/>
    <mergeCell ref="B38:E38"/>
    <mergeCell ref="H24:K24"/>
    <mergeCell ref="H31:K31"/>
    <mergeCell ref="H38:K38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Kyte</dc:creator>
  <cp:lastModifiedBy>Thomas Kyte</cp:lastModifiedBy>
  <dcterms:created xsi:type="dcterms:W3CDTF">2022-04-04T17:57:07Z</dcterms:created>
  <dcterms:modified xsi:type="dcterms:W3CDTF">2022-04-16T20:12:45Z</dcterms:modified>
</cp:coreProperties>
</file>