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data\"/>
    </mc:Choice>
  </mc:AlternateContent>
  <xr:revisionPtr revIDLastSave="0" documentId="8_{D79C4161-D2CF-4E7E-A83C-B149A71CC70D}" xr6:coauthVersionLast="45" xr6:coauthVersionMax="45" xr10:uidLastSave="{00000000-0000-0000-0000-000000000000}"/>
  <bookViews>
    <workbookView xWindow="-28920" yWindow="-120" windowWidth="29040" windowHeight="15990" xr2:uid="{FF845276-37D0-4AFE-B992-6F194EE155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2" i="1" l="1"/>
  <c r="Q52" i="1" s="1"/>
  <c r="Q51" i="1"/>
  <c r="L51" i="1"/>
  <c r="L50" i="1"/>
  <c r="Q50" i="1" s="1"/>
  <c r="Q49" i="1"/>
  <c r="L49" i="1"/>
  <c r="L48" i="1"/>
  <c r="Q48" i="1" s="1"/>
  <c r="Q47" i="1"/>
  <c r="L47" i="1"/>
  <c r="N46" i="1"/>
  <c r="M46" i="1"/>
  <c r="P46" i="1" s="1"/>
  <c r="L46" i="1"/>
  <c r="Q46" i="1" s="1"/>
  <c r="Q53" i="1" s="1"/>
  <c r="J46" i="1"/>
  <c r="T46" i="1"/>
  <c r="AA47" i="1"/>
  <c r="AA48" i="1"/>
  <c r="AA49" i="1"/>
  <c r="AA50" i="1"/>
  <c r="AA51" i="1"/>
  <c r="AA52" i="1"/>
  <c r="AA46" i="1"/>
  <c r="V52" i="1"/>
  <c r="W46" i="1"/>
  <c r="Z46" i="1" s="1"/>
  <c r="V47" i="1"/>
  <c r="V48" i="1"/>
  <c r="V49" i="1"/>
  <c r="V50" i="1"/>
  <c r="V51" i="1"/>
  <c r="V46" i="1"/>
  <c r="AA53" i="1" l="1"/>
  <c r="Z3" i="1" l="1"/>
  <c r="Z6" i="1"/>
  <c r="Z7" i="1"/>
  <c r="Z10" i="1"/>
  <c r="Z11" i="1"/>
  <c r="Z14" i="1"/>
  <c r="Z15" i="1"/>
  <c r="Z18" i="1"/>
  <c r="Z19" i="1"/>
  <c r="Z22" i="1"/>
  <c r="AA22" i="1" s="1"/>
  <c r="Z23" i="1"/>
  <c r="AA23" i="1" s="1"/>
  <c r="Z26" i="1"/>
  <c r="AA26" i="1" s="1"/>
  <c r="Z27" i="1"/>
  <c r="AA27" i="1" s="1"/>
  <c r="Z30" i="1"/>
  <c r="AA30" i="1" s="1"/>
  <c r="Z31" i="1"/>
  <c r="AA31" i="1" s="1"/>
  <c r="Z2" i="1"/>
  <c r="AA2" i="1" s="1"/>
  <c r="Y3" i="1"/>
  <c r="AA3" i="1" s="1"/>
  <c r="Y4" i="1"/>
  <c r="Y5" i="1"/>
  <c r="Y6" i="1"/>
  <c r="AA6" i="1" s="1"/>
  <c r="Y7" i="1"/>
  <c r="AA7" i="1" s="1"/>
  <c r="Y8" i="1"/>
  <c r="Y9" i="1"/>
  <c r="Y10" i="1"/>
  <c r="AA10" i="1" s="1"/>
  <c r="Y11" i="1"/>
  <c r="AA11" i="1" s="1"/>
  <c r="Y12" i="1"/>
  <c r="Y13" i="1"/>
  <c r="Y14" i="1"/>
  <c r="AA14" i="1" s="1"/>
  <c r="Y15" i="1"/>
  <c r="AA15" i="1" s="1"/>
  <c r="Y16" i="1"/>
  <c r="Y17" i="1"/>
  <c r="Y18" i="1"/>
  <c r="AA18" i="1" s="1"/>
  <c r="Y19" i="1"/>
  <c r="AA19" i="1" s="1"/>
  <c r="Y2" i="1"/>
  <c r="W3" i="1"/>
  <c r="W4" i="1"/>
  <c r="Z4" i="1" s="1"/>
  <c r="W5" i="1"/>
  <c r="Z5" i="1" s="1"/>
  <c r="W6" i="1"/>
  <c r="W7" i="1"/>
  <c r="W8" i="1"/>
  <c r="Z8" i="1" s="1"/>
  <c r="W9" i="1"/>
  <c r="Z9" i="1" s="1"/>
  <c r="W10" i="1"/>
  <c r="W11" i="1"/>
  <c r="W12" i="1"/>
  <c r="Z12" i="1" s="1"/>
  <c r="W13" i="1"/>
  <c r="Z13" i="1" s="1"/>
  <c r="W14" i="1"/>
  <c r="W15" i="1"/>
  <c r="W16" i="1"/>
  <c r="Z16" i="1" s="1"/>
  <c r="W17" i="1"/>
  <c r="Z17" i="1" s="1"/>
  <c r="W18" i="1"/>
  <c r="W19" i="1"/>
  <c r="W20" i="1"/>
  <c r="X46" i="1" s="1"/>
  <c r="W21" i="1"/>
  <c r="Z21" i="1" s="1"/>
  <c r="AA21" i="1" s="1"/>
  <c r="W22" i="1"/>
  <c r="W23" i="1"/>
  <c r="W24" i="1"/>
  <c r="Z24" i="1" s="1"/>
  <c r="AA24" i="1" s="1"/>
  <c r="W25" i="1"/>
  <c r="Z25" i="1" s="1"/>
  <c r="AA25" i="1" s="1"/>
  <c r="W26" i="1"/>
  <c r="W27" i="1"/>
  <c r="W28" i="1"/>
  <c r="Z28" i="1" s="1"/>
  <c r="AA28" i="1" s="1"/>
  <c r="W29" i="1"/>
  <c r="Z29" i="1" s="1"/>
  <c r="AA29" i="1" s="1"/>
  <c r="W30" i="1"/>
  <c r="W31" i="1"/>
  <c r="W32" i="1"/>
  <c r="Z32" i="1" s="1"/>
  <c r="AA32" i="1" s="1"/>
  <c r="W33" i="1"/>
  <c r="Z33" i="1" s="1"/>
  <c r="AA33" i="1" s="1"/>
  <c r="W2" i="1"/>
  <c r="AA5" i="1" l="1"/>
  <c r="AA17" i="1"/>
  <c r="AA13" i="1"/>
  <c r="AA9" i="1"/>
  <c r="AA16" i="1"/>
  <c r="AA12" i="1"/>
  <c r="AA8" i="1"/>
  <c r="AA4" i="1"/>
  <c r="Z20" i="1"/>
  <c r="AA20" i="1" s="1"/>
</calcChain>
</file>

<file path=xl/sharedStrings.xml><?xml version="1.0" encoding="utf-8"?>
<sst xmlns="http://schemas.openxmlformats.org/spreadsheetml/2006/main" count="207" uniqueCount="65">
  <si>
    <t>T.CFE</t>
  </si>
  <si>
    <t>T1709.CFE</t>
  </si>
  <si>
    <t>TF.CFE</t>
  </si>
  <si>
    <t>TF1709.CFE</t>
  </si>
  <si>
    <t>050004.IB</t>
  </si>
  <si>
    <t>060009.IB</t>
  </si>
  <si>
    <t>070013.IB</t>
  </si>
  <si>
    <t>090011.IB</t>
  </si>
  <si>
    <t>140012.IB</t>
  </si>
  <si>
    <t>140029.IB</t>
  </si>
  <si>
    <t>150005.IB</t>
  </si>
  <si>
    <t>150016.IB</t>
  </si>
  <si>
    <t>150023.IB</t>
  </si>
  <si>
    <t>160004.IB</t>
  </si>
  <si>
    <t>160010.IB</t>
  </si>
  <si>
    <t>160017.IB</t>
  </si>
  <si>
    <t>160023.IB</t>
  </si>
  <si>
    <t>170004.IB</t>
  </si>
  <si>
    <t>170006.IB</t>
  </si>
  <si>
    <t>170010.IB</t>
  </si>
  <si>
    <t>170013.IB</t>
  </si>
  <si>
    <t>170018.IB</t>
  </si>
  <si>
    <t>060019.IB</t>
  </si>
  <si>
    <t>110024.IB</t>
  </si>
  <si>
    <t>120004.IB</t>
  </si>
  <si>
    <t>120009.IB</t>
  </si>
  <si>
    <t>120015.IB</t>
  </si>
  <si>
    <t>140024.IB</t>
  </si>
  <si>
    <t>150002.IB</t>
  </si>
  <si>
    <t>150007.IB</t>
  </si>
  <si>
    <t>150014.IB</t>
  </si>
  <si>
    <t>150026.IB</t>
  </si>
  <si>
    <t>160021.IB</t>
  </si>
  <si>
    <t>170001.IB</t>
  </si>
  <si>
    <t>170007.IB</t>
  </si>
  <si>
    <t>170014.IB</t>
  </si>
  <si>
    <t>sec_name</t>
  </si>
  <si>
    <t>bond_cd</t>
  </si>
  <si>
    <t>cf</t>
  </si>
  <si>
    <t>future_name</t>
  </si>
  <si>
    <t>date_id</t>
  </si>
  <si>
    <t>close</t>
  </si>
  <si>
    <t>settle</t>
  </si>
  <si>
    <t>LASTDELIVERY_DATE</t>
  </si>
  <si>
    <t>ptmyear</t>
  </si>
  <si>
    <t>anal_precupn</t>
  </si>
  <si>
    <t>nxcupn</t>
  </si>
  <si>
    <t>couponrate</t>
  </si>
  <si>
    <t>interestfrequency</t>
  </si>
  <si>
    <t>SCDDELIVERY_DATE</t>
  </si>
  <si>
    <t>AI</t>
    <phoneticPr fontId="1" type="noConversion"/>
  </si>
  <si>
    <t>PV</t>
    <phoneticPr fontId="1" type="noConversion"/>
  </si>
  <si>
    <t>Y</t>
    <phoneticPr fontId="1" type="noConversion"/>
  </si>
  <si>
    <t>f</t>
    <phoneticPr fontId="1" type="noConversion"/>
  </si>
  <si>
    <t>付息日</t>
    <phoneticPr fontId="1" type="noConversion"/>
  </si>
  <si>
    <t>d</t>
    <phoneticPr fontId="1" type="noConversion"/>
  </si>
  <si>
    <t>n</t>
    <phoneticPr fontId="1" type="noConversion"/>
  </si>
  <si>
    <t>TS</t>
    <phoneticPr fontId="1" type="noConversion"/>
  </si>
  <si>
    <t>C1</t>
    <phoneticPr fontId="1" type="noConversion"/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</si>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</sst>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1E03-511F-4070-86E0-CCBEB7D0071B}">
  <dimension ref="C1:AA53"/>
  <sheetViews>
    <sheetView tabSelected="1" topLeftCell="H10" workbookViewId="0">
      <selection activeCell="U24" sqref="U24"/>
    </sheetView>
  </sheetViews>
  <sheetFormatPr defaultRowHeight="14.25" x14ac:dyDescent="0.2"/>
  <cols>
    <col min="3" max="3" width="11.75" bestFit="1" customWidth="1"/>
    <col min="4" max="4" width="10" bestFit="1" customWidth="1"/>
    <col min="5" max="6" width="7.5" bestFit="1" customWidth="1"/>
    <col min="7" max="7" width="10.875" bestFit="1" customWidth="1"/>
    <col min="8" max="8" width="10.875" customWidth="1"/>
    <col min="11" max="11" width="10.875" bestFit="1" customWidth="1"/>
    <col min="12" max="12" width="9.375" bestFit="1" customWidth="1"/>
    <col min="13" max="13" width="7.5" bestFit="1" customWidth="1"/>
    <col min="15" max="15" width="10.875" bestFit="1" customWidth="1"/>
    <col min="16" max="16" width="19.75" bestFit="1" customWidth="1"/>
    <col min="17" max="17" width="9.375" bestFit="1" customWidth="1"/>
    <col min="18" max="18" width="12.75" bestFit="1" customWidth="1"/>
    <col min="19" max="19" width="12.625" bestFit="1" customWidth="1"/>
    <col min="20" max="21" width="11.125" bestFit="1" customWidth="1"/>
    <col min="22" max="22" width="16.125" bestFit="1" customWidth="1"/>
    <col min="23" max="23" width="11.125" bestFit="1" customWidth="1"/>
  </cols>
  <sheetData>
    <row r="1" spans="3:27" x14ac:dyDescent="0.2">
      <c r="C1" t="s">
        <v>39</v>
      </c>
      <c r="D1" t="s">
        <v>40</v>
      </c>
      <c r="E1" t="s">
        <v>41</v>
      </c>
      <c r="F1" t="s">
        <v>42</v>
      </c>
      <c r="G1" t="s">
        <v>36</v>
      </c>
      <c r="K1" t="s">
        <v>36</v>
      </c>
      <c r="L1" t="s">
        <v>37</v>
      </c>
      <c r="M1" t="s">
        <v>38</v>
      </c>
      <c r="O1" t="s">
        <v>36</v>
      </c>
      <c r="P1" t="s">
        <v>43</v>
      </c>
      <c r="Q1" t="s">
        <v>37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s="2" t="s">
        <v>49</v>
      </c>
      <c r="X1" t="s">
        <v>38</v>
      </c>
      <c r="Y1" t="s">
        <v>42</v>
      </c>
      <c r="Z1" t="s">
        <v>50</v>
      </c>
      <c r="AA1" t="s">
        <v>51</v>
      </c>
    </row>
    <row r="2" spans="3:27" x14ac:dyDescent="0.2">
      <c r="C2" t="s">
        <v>0</v>
      </c>
      <c r="D2" s="1">
        <v>42870</v>
      </c>
      <c r="E2">
        <v>94.515000000000001</v>
      </c>
      <c r="F2">
        <v>94.49</v>
      </c>
      <c r="G2" t="s">
        <v>1</v>
      </c>
      <c r="H2" t="s">
        <v>15</v>
      </c>
      <c r="I2">
        <v>1.9645999999999999</v>
      </c>
      <c r="K2" t="s">
        <v>1</v>
      </c>
      <c r="L2" t="s">
        <v>4</v>
      </c>
      <c r="M2">
        <v>1.0754999999999999</v>
      </c>
      <c r="O2" t="s">
        <v>1</v>
      </c>
      <c r="P2" s="1">
        <v>42991</v>
      </c>
      <c r="Q2" t="s">
        <v>4</v>
      </c>
      <c r="R2">
        <v>7.6684931509999998</v>
      </c>
      <c r="S2" s="1">
        <v>42870</v>
      </c>
      <c r="T2" s="1">
        <v>43054</v>
      </c>
      <c r="U2">
        <v>4.1100000000000003</v>
      </c>
      <c r="V2">
        <v>2</v>
      </c>
      <c r="W2" s="1">
        <f>P2-1</f>
        <v>42990</v>
      </c>
      <c r="X2">
        <v>1.0754999999999999</v>
      </c>
      <c r="Y2">
        <f>$F$2</f>
        <v>94.49</v>
      </c>
      <c r="Z2">
        <f>U2/V2*(W2-S2)/(T2-S2)</f>
        <v>1.340217391304348</v>
      </c>
      <c r="AA2">
        <f>Y2*X2+Z2</f>
        <v>102.96421239130433</v>
      </c>
    </row>
    <row r="3" spans="3:27" x14ac:dyDescent="0.2">
      <c r="C3" t="s">
        <v>0</v>
      </c>
      <c r="D3" s="1">
        <v>42871</v>
      </c>
      <c r="E3">
        <v>94.325000000000003</v>
      </c>
      <c r="F3">
        <v>94.245000000000005</v>
      </c>
      <c r="G3" t="s">
        <v>1</v>
      </c>
      <c r="H3" t="s">
        <v>14</v>
      </c>
      <c r="I3">
        <v>2.9491999999999998</v>
      </c>
      <c r="K3" t="s">
        <v>1</v>
      </c>
      <c r="L3" t="s">
        <v>5</v>
      </c>
      <c r="M3">
        <v>1.0535000000000001</v>
      </c>
      <c r="O3" t="s">
        <v>1</v>
      </c>
      <c r="P3" s="1">
        <v>42991</v>
      </c>
      <c r="Q3" t="s">
        <v>5</v>
      </c>
      <c r="R3">
        <v>8.7835616440000006</v>
      </c>
      <c r="S3" s="1">
        <v>42912</v>
      </c>
      <c r="T3" s="1">
        <v>43095</v>
      </c>
      <c r="U3">
        <v>3.7</v>
      </c>
      <c r="V3">
        <v>2</v>
      </c>
      <c r="W3" s="1">
        <f t="shared" ref="W3:W33" si="0">P3-1</f>
        <v>42990</v>
      </c>
      <c r="X3">
        <v>1.0535000000000001</v>
      </c>
      <c r="Y3">
        <f t="shared" ref="Y3:Y19" si="1">$F$2</f>
        <v>94.49</v>
      </c>
      <c r="Z3">
        <f t="shared" ref="Z3:Z33" si="2">U3/V3*(W3-S3)/(T3-S3)</f>
        <v>0.7885245901639345</v>
      </c>
      <c r="AA3">
        <f t="shared" ref="AA3:AA33" si="3">Y3*X3+Z3</f>
        <v>100.33373959016393</v>
      </c>
    </row>
    <row r="4" spans="3:27" x14ac:dyDescent="0.2">
      <c r="C4" t="s">
        <v>0</v>
      </c>
      <c r="D4" s="1">
        <v>42872</v>
      </c>
      <c r="E4">
        <v>94.444999999999993</v>
      </c>
      <c r="F4">
        <v>94.364999999999995</v>
      </c>
      <c r="G4" t="s">
        <v>1</v>
      </c>
      <c r="H4" t="s">
        <v>15</v>
      </c>
      <c r="I4">
        <v>1.6496</v>
      </c>
      <c r="K4" t="s">
        <v>1</v>
      </c>
      <c r="L4" t="s">
        <v>6</v>
      </c>
      <c r="M4">
        <v>1.1294999999999999</v>
      </c>
      <c r="O4" t="s">
        <v>1</v>
      </c>
      <c r="P4" s="1">
        <v>42991</v>
      </c>
      <c r="Q4" t="s">
        <v>6</v>
      </c>
      <c r="R4">
        <v>9.9232876710000006</v>
      </c>
      <c r="S4" s="1">
        <v>42963</v>
      </c>
      <c r="T4" s="1">
        <v>43147</v>
      </c>
      <c r="U4">
        <v>4.5199999999999996</v>
      </c>
      <c r="V4">
        <v>2</v>
      </c>
      <c r="W4" s="1">
        <f t="shared" si="0"/>
        <v>42990</v>
      </c>
      <c r="X4">
        <v>1.1294999999999999</v>
      </c>
      <c r="Y4">
        <f t="shared" si="1"/>
        <v>94.49</v>
      </c>
      <c r="Z4">
        <f t="shared" si="2"/>
        <v>0.33163043478260867</v>
      </c>
      <c r="AA4">
        <f t="shared" si="3"/>
        <v>107.0580854347826</v>
      </c>
    </row>
    <row r="5" spans="3:27" x14ac:dyDescent="0.2">
      <c r="C5" t="s">
        <v>0</v>
      </c>
      <c r="D5" s="1">
        <v>42873</v>
      </c>
      <c r="E5">
        <v>94.704999999999998</v>
      </c>
      <c r="F5">
        <v>94.76</v>
      </c>
      <c r="G5" t="s">
        <v>1</v>
      </c>
      <c r="H5" t="s">
        <v>14</v>
      </c>
      <c r="I5">
        <v>2.8917000000000002</v>
      </c>
      <c r="K5" t="s">
        <v>1</v>
      </c>
      <c r="L5" t="s">
        <v>7</v>
      </c>
      <c r="M5">
        <v>1.0418000000000001</v>
      </c>
      <c r="O5" t="s">
        <v>1</v>
      </c>
      <c r="P5" s="1">
        <v>42991</v>
      </c>
      <c r="Q5" t="s">
        <v>7</v>
      </c>
      <c r="R5">
        <v>6.7424657530000003</v>
      </c>
      <c r="S5" s="1">
        <v>42897</v>
      </c>
      <c r="T5" s="1">
        <v>43080</v>
      </c>
      <c r="U5">
        <v>3.69</v>
      </c>
      <c r="V5">
        <v>2</v>
      </c>
      <c r="W5" s="1">
        <f t="shared" si="0"/>
        <v>42990</v>
      </c>
      <c r="X5">
        <v>1.0418000000000001</v>
      </c>
      <c r="Y5">
        <f t="shared" si="1"/>
        <v>94.49</v>
      </c>
      <c r="Z5">
        <f t="shared" si="2"/>
        <v>0.93762295081967217</v>
      </c>
      <c r="AA5">
        <f t="shared" si="3"/>
        <v>99.377304950819678</v>
      </c>
    </row>
    <row r="6" spans="3:27" x14ac:dyDescent="0.2">
      <c r="C6" t="s">
        <v>0</v>
      </c>
      <c r="D6" s="1">
        <v>42874</v>
      </c>
      <c r="E6">
        <v>94.66</v>
      </c>
      <c r="F6">
        <v>94.6</v>
      </c>
      <c r="G6" t="s">
        <v>1</v>
      </c>
      <c r="H6" t="s">
        <v>19</v>
      </c>
      <c r="I6">
        <v>2.1480999999999999</v>
      </c>
      <c r="K6" t="s">
        <v>1</v>
      </c>
      <c r="L6" t="s">
        <v>8</v>
      </c>
      <c r="M6">
        <v>1.0607</v>
      </c>
      <c r="O6" t="s">
        <v>1</v>
      </c>
      <c r="P6" s="1">
        <v>42991</v>
      </c>
      <c r="Q6" t="s">
        <v>8</v>
      </c>
      <c r="R6">
        <v>6.7643835619999999</v>
      </c>
      <c r="S6" s="1">
        <v>42905</v>
      </c>
      <c r="T6" s="1">
        <v>43088</v>
      </c>
      <c r="U6">
        <v>4</v>
      </c>
      <c r="V6">
        <v>2</v>
      </c>
      <c r="W6" s="1">
        <f t="shared" si="0"/>
        <v>42990</v>
      </c>
      <c r="X6">
        <v>1.0607</v>
      </c>
      <c r="Y6">
        <f t="shared" si="1"/>
        <v>94.49</v>
      </c>
      <c r="Z6">
        <f t="shared" si="2"/>
        <v>0.92896174863387981</v>
      </c>
      <c r="AA6">
        <f t="shared" si="3"/>
        <v>101.15450474863387</v>
      </c>
    </row>
    <row r="7" spans="3:27" x14ac:dyDescent="0.2">
      <c r="C7" t="s">
        <v>2</v>
      </c>
      <c r="D7" s="1">
        <v>42870</v>
      </c>
      <c r="E7">
        <v>97.39</v>
      </c>
      <c r="F7">
        <v>97.4</v>
      </c>
      <c r="G7" t="s">
        <v>3</v>
      </c>
      <c r="H7" t="s">
        <v>34</v>
      </c>
      <c r="I7">
        <v>4.3590999999999998</v>
      </c>
      <c r="K7" t="s">
        <v>1</v>
      </c>
      <c r="L7" t="s">
        <v>9</v>
      </c>
      <c r="M7">
        <v>1.0498000000000001</v>
      </c>
      <c r="O7" t="s">
        <v>1</v>
      </c>
      <c r="P7" s="1">
        <v>42991</v>
      </c>
      <c r="Q7" t="s">
        <v>9</v>
      </c>
      <c r="R7">
        <v>7.263013699</v>
      </c>
      <c r="S7" s="1">
        <v>42904</v>
      </c>
      <c r="T7" s="1">
        <v>43087</v>
      </c>
      <c r="U7">
        <v>3.77</v>
      </c>
      <c r="V7">
        <v>2</v>
      </c>
      <c r="W7" s="1">
        <f t="shared" si="0"/>
        <v>42990</v>
      </c>
      <c r="X7">
        <v>1.0498000000000001</v>
      </c>
      <c r="Y7">
        <f t="shared" si="1"/>
        <v>94.49</v>
      </c>
      <c r="Z7">
        <f t="shared" si="2"/>
        <v>0.88584699453551918</v>
      </c>
      <c r="AA7">
        <f t="shared" si="3"/>
        <v>100.08144899453551</v>
      </c>
    </row>
    <row r="8" spans="3:27" x14ac:dyDescent="0.2">
      <c r="C8" t="s">
        <v>2</v>
      </c>
      <c r="D8" s="1">
        <v>42871</v>
      </c>
      <c r="E8">
        <v>97.344999999999999</v>
      </c>
      <c r="F8">
        <v>97.27</v>
      </c>
      <c r="G8" t="s">
        <v>3</v>
      </c>
      <c r="H8" t="s">
        <v>34</v>
      </c>
      <c r="I8">
        <v>3.6392000000000002</v>
      </c>
      <c r="K8" t="s">
        <v>1</v>
      </c>
      <c r="L8" t="s">
        <v>10</v>
      </c>
      <c r="M8">
        <v>1.0430999999999999</v>
      </c>
      <c r="O8" t="s">
        <v>1</v>
      </c>
      <c r="P8" s="1">
        <v>42991</v>
      </c>
      <c r="Q8" t="s">
        <v>10</v>
      </c>
      <c r="R8">
        <v>7.5698630140000001</v>
      </c>
      <c r="S8" s="1">
        <v>42834</v>
      </c>
      <c r="T8" s="1">
        <v>43017</v>
      </c>
      <c r="U8">
        <v>3.64</v>
      </c>
      <c r="V8">
        <v>2</v>
      </c>
      <c r="W8" s="1">
        <f t="shared" si="0"/>
        <v>42990</v>
      </c>
      <c r="X8">
        <v>1.0430999999999999</v>
      </c>
      <c r="Y8">
        <f t="shared" si="1"/>
        <v>94.49</v>
      </c>
      <c r="Z8">
        <f t="shared" si="2"/>
        <v>1.5514754098360657</v>
      </c>
      <c r="AA8">
        <f t="shared" si="3"/>
        <v>100.11399440983605</v>
      </c>
    </row>
    <row r="9" spans="3:27" x14ac:dyDescent="0.2">
      <c r="C9" t="s">
        <v>2</v>
      </c>
      <c r="D9" s="1">
        <v>42872</v>
      </c>
      <c r="E9">
        <v>97.29</v>
      </c>
      <c r="F9">
        <v>97.254999999999995</v>
      </c>
      <c r="G9" t="s">
        <v>3</v>
      </c>
      <c r="H9" t="s">
        <v>34</v>
      </c>
      <c r="I9">
        <v>4.1478999999999999</v>
      </c>
      <c r="K9" t="s">
        <v>1</v>
      </c>
      <c r="L9" t="s">
        <v>11</v>
      </c>
      <c r="M9">
        <v>1.0353000000000001</v>
      </c>
      <c r="O9" t="s">
        <v>1</v>
      </c>
      <c r="P9" s="1">
        <v>42991</v>
      </c>
      <c r="Q9" t="s">
        <v>11</v>
      </c>
      <c r="R9">
        <v>7.8383561640000003</v>
      </c>
      <c r="S9" s="1">
        <v>42932</v>
      </c>
      <c r="T9" s="1">
        <v>43116</v>
      </c>
      <c r="U9">
        <v>3.51</v>
      </c>
      <c r="V9">
        <v>2</v>
      </c>
      <c r="W9" s="1">
        <f t="shared" si="0"/>
        <v>42990</v>
      </c>
      <c r="X9">
        <v>1.0353000000000001</v>
      </c>
      <c r="Y9">
        <f t="shared" si="1"/>
        <v>94.49</v>
      </c>
      <c r="Z9">
        <f t="shared" si="2"/>
        <v>0.55320652173913043</v>
      </c>
      <c r="AA9">
        <f t="shared" si="3"/>
        <v>98.378703521739126</v>
      </c>
    </row>
    <row r="10" spans="3:27" x14ac:dyDescent="0.2">
      <c r="C10" t="s">
        <v>2</v>
      </c>
      <c r="D10" s="1">
        <v>42873</v>
      </c>
      <c r="E10">
        <v>97.355000000000004</v>
      </c>
      <c r="F10">
        <v>97.41</v>
      </c>
      <c r="G10" t="s">
        <v>3</v>
      </c>
      <c r="H10" t="s">
        <v>30</v>
      </c>
      <c r="I10">
        <v>4.8217999999999996</v>
      </c>
      <c r="K10" t="s">
        <v>1</v>
      </c>
      <c r="L10" t="s">
        <v>12</v>
      </c>
      <c r="M10">
        <v>0.99929999999999997</v>
      </c>
      <c r="O10" t="s">
        <v>1</v>
      </c>
      <c r="P10" s="1">
        <v>42991</v>
      </c>
      <c r="Q10" t="s">
        <v>12</v>
      </c>
      <c r="R10">
        <v>8.087671233</v>
      </c>
      <c r="S10" s="1">
        <v>42840</v>
      </c>
      <c r="T10" s="1">
        <v>43023</v>
      </c>
      <c r="U10">
        <v>2.99</v>
      </c>
      <c r="V10">
        <v>2</v>
      </c>
      <c r="W10" s="1">
        <f t="shared" si="0"/>
        <v>42990</v>
      </c>
      <c r="X10">
        <v>0.99929999999999997</v>
      </c>
      <c r="Y10">
        <f t="shared" si="1"/>
        <v>94.49</v>
      </c>
      <c r="Z10">
        <f t="shared" si="2"/>
        <v>1.2254098360655739</v>
      </c>
      <c r="AA10">
        <f t="shared" si="3"/>
        <v>95.649266836065578</v>
      </c>
    </row>
    <row r="11" spans="3:27" x14ac:dyDescent="0.2">
      <c r="C11" t="s">
        <v>2</v>
      </c>
      <c r="D11" s="1">
        <v>42874</v>
      </c>
      <c r="E11">
        <v>97.265000000000001</v>
      </c>
      <c r="F11">
        <v>97.204999999999998</v>
      </c>
      <c r="G11" t="s">
        <v>3</v>
      </c>
      <c r="H11" t="s">
        <v>34</v>
      </c>
      <c r="I11">
        <v>3.7048999999999999</v>
      </c>
      <c r="K11" t="s">
        <v>1</v>
      </c>
      <c r="L11" t="s">
        <v>13</v>
      </c>
      <c r="M11">
        <v>0.98899999999999999</v>
      </c>
      <c r="O11" t="s">
        <v>1</v>
      </c>
      <c r="P11" s="1">
        <v>42991</v>
      </c>
      <c r="Q11" t="s">
        <v>13</v>
      </c>
      <c r="R11">
        <v>8.3753424659999993</v>
      </c>
      <c r="S11" s="1">
        <v>42944</v>
      </c>
      <c r="T11" s="1">
        <v>43128</v>
      </c>
      <c r="U11">
        <v>2.85</v>
      </c>
      <c r="V11">
        <v>2</v>
      </c>
      <c r="W11" s="1">
        <f t="shared" si="0"/>
        <v>42990</v>
      </c>
      <c r="X11">
        <v>0.98899999999999999</v>
      </c>
      <c r="Y11">
        <f t="shared" si="1"/>
        <v>94.49</v>
      </c>
      <c r="Z11">
        <f t="shared" si="2"/>
        <v>0.35625000000000001</v>
      </c>
      <c r="AA11">
        <f t="shared" si="3"/>
        <v>93.80686</v>
      </c>
    </row>
    <row r="12" spans="3:27" x14ac:dyDescent="0.2">
      <c r="K12" t="s">
        <v>1</v>
      </c>
      <c r="L12" t="s">
        <v>14</v>
      </c>
      <c r="M12">
        <v>0.99239999999999995</v>
      </c>
      <c r="O12" t="s">
        <v>1</v>
      </c>
      <c r="P12" s="1">
        <v>42991</v>
      </c>
      <c r="Q12" t="s">
        <v>14</v>
      </c>
      <c r="R12">
        <v>8.6410958900000008</v>
      </c>
      <c r="S12" s="1">
        <v>42860</v>
      </c>
      <c r="T12" s="1">
        <v>43044</v>
      </c>
      <c r="U12">
        <v>2.9</v>
      </c>
      <c r="V12">
        <v>2</v>
      </c>
      <c r="W12" s="1">
        <f t="shared" si="0"/>
        <v>42990</v>
      </c>
      <c r="X12">
        <v>0.99239999999999995</v>
      </c>
      <c r="Y12">
        <f t="shared" si="1"/>
        <v>94.49</v>
      </c>
      <c r="Z12">
        <f t="shared" si="2"/>
        <v>1.0244565217391304</v>
      </c>
      <c r="AA12">
        <f t="shared" si="3"/>
        <v>94.796332521739117</v>
      </c>
    </row>
    <row r="13" spans="3:27" x14ac:dyDescent="0.2">
      <c r="K13" t="s">
        <v>1</v>
      </c>
      <c r="L13" t="s">
        <v>15</v>
      </c>
      <c r="M13">
        <v>0.9798</v>
      </c>
      <c r="O13" t="s">
        <v>1</v>
      </c>
      <c r="P13" s="1">
        <v>42991</v>
      </c>
      <c r="Q13" t="s">
        <v>15</v>
      </c>
      <c r="R13">
        <v>8.8904109590000004</v>
      </c>
      <c r="S13" s="1">
        <v>42951</v>
      </c>
      <c r="T13" s="1">
        <v>43135</v>
      </c>
      <c r="U13">
        <v>2.74</v>
      </c>
      <c r="V13">
        <v>2</v>
      </c>
      <c r="W13" s="1">
        <f t="shared" si="0"/>
        <v>42990</v>
      </c>
      <c r="X13">
        <v>0.9798</v>
      </c>
      <c r="Y13">
        <f t="shared" si="1"/>
        <v>94.49</v>
      </c>
      <c r="Z13">
        <f t="shared" si="2"/>
        <v>0.29038043478260872</v>
      </c>
      <c r="AA13">
        <f t="shared" si="3"/>
        <v>92.871682434782599</v>
      </c>
    </row>
    <row r="14" spans="3:27" x14ac:dyDescent="0.2">
      <c r="K14" t="s">
        <v>1</v>
      </c>
      <c r="L14" t="s">
        <v>16</v>
      </c>
      <c r="M14">
        <v>0.97609999999999997</v>
      </c>
      <c r="O14" t="s">
        <v>1</v>
      </c>
      <c r="P14" s="1">
        <v>42991</v>
      </c>
      <c r="Q14" t="s">
        <v>16</v>
      </c>
      <c r="R14">
        <v>9.139726027</v>
      </c>
      <c r="S14" s="1">
        <v>42858</v>
      </c>
      <c r="T14" s="1">
        <v>43042</v>
      </c>
      <c r="U14">
        <v>2.7</v>
      </c>
      <c r="V14">
        <v>2</v>
      </c>
      <c r="W14" s="1">
        <f t="shared" si="0"/>
        <v>42990</v>
      </c>
      <c r="X14">
        <v>0.97609999999999997</v>
      </c>
      <c r="Y14">
        <f t="shared" si="1"/>
        <v>94.49</v>
      </c>
      <c r="Z14">
        <f t="shared" si="2"/>
        <v>0.96847826086956534</v>
      </c>
      <c r="AA14">
        <f t="shared" si="3"/>
        <v>93.200167260869549</v>
      </c>
    </row>
    <row r="15" spans="3:27" x14ac:dyDescent="0.2">
      <c r="K15" t="s">
        <v>1</v>
      </c>
      <c r="L15" t="s">
        <v>17</v>
      </c>
      <c r="M15">
        <v>1.0326</v>
      </c>
      <c r="O15" t="s">
        <v>1</v>
      </c>
      <c r="P15" s="1">
        <v>42991</v>
      </c>
      <c r="Q15" t="s">
        <v>17</v>
      </c>
      <c r="R15">
        <v>9.4082191779999995</v>
      </c>
      <c r="S15" s="1">
        <v>42956</v>
      </c>
      <c r="T15" s="1">
        <v>43140</v>
      </c>
      <c r="U15">
        <v>3.4</v>
      </c>
      <c r="V15">
        <v>2</v>
      </c>
      <c r="W15" s="1">
        <f t="shared" si="0"/>
        <v>42990</v>
      </c>
      <c r="X15">
        <v>1.0326</v>
      </c>
      <c r="Y15">
        <f t="shared" si="1"/>
        <v>94.49</v>
      </c>
      <c r="Z15">
        <f t="shared" si="2"/>
        <v>0.31413043478260866</v>
      </c>
      <c r="AA15">
        <f t="shared" si="3"/>
        <v>97.884504434782599</v>
      </c>
    </row>
    <row r="16" spans="3:27" x14ac:dyDescent="0.2">
      <c r="K16" s="3" t="s">
        <v>1</v>
      </c>
      <c r="L16" s="3" t="s">
        <v>18</v>
      </c>
      <c r="M16" s="3">
        <v>1.0115000000000001</v>
      </c>
      <c r="N16" s="3"/>
      <c r="O16" s="3" t="s">
        <v>1</v>
      </c>
      <c r="P16" s="4">
        <v>42991</v>
      </c>
      <c r="Q16" s="3" t="s">
        <v>18</v>
      </c>
      <c r="R16" s="3">
        <v>6.5041095889999996</v>
      </c>
      <c r="S16" s="4">
        <v>42810</v>
      </c>
      <c r="T16" s="4">
        <v>43175</v>
      </c>
      <c r="U16" s="3">
        <v>3.2</v>
      </c>
      <c r="V16" s="3">
        <v>1</v>
      </c>
      <c r="W16" s="4">
        <f t="shared" si="0"/>
        <v>42990</v>
      </c>
      <c r="X16" s="3">
        <v>1.0115000000000001</v>
      </c>
      <c r="Y16" s="3">
        <f t="shared" si="1"/>
        <v>94.49</v>
      </c>
      <c r="Z16" s="3">
        <f t="shared" si="2"/>
        <v>1.5780821917808219</v>
      </c>
      <c r="AA16" s="3">
        <f t="shared" si="3"/>
        <v>97.154717191780819</v>
      </c>
    </row>
    <row r="17" spans="11:27" x14ac:dyDescent="0.2">
      <c r="K17" t="s">
        <v>1</v>
      </c>
      <c r="L17" t="s">
        <v>19</v>
      </c>
      <c r="M17">
        <v>1.0432999999999999</v>
      </c>
      <c r="O17" t="s">
        <v>1</v>
      </c>
      <c r="P17" s="1">
        <v>42991</v>
      </c>
      <c r="Q17" t="s">
        <v>19</v>
      </c>
      <c r="R17">
        <v>9.6383561639999993</v>
      </c>
      <c r="S17" s="1">
        <v>42859</v>
      </c>
      <c r="T17" s="1">
        <v>43043</v>
      </c>
      <c r="U17">
        <v>3.52</v>
      </c>
      <c r="V17">
        <v>2</v>
      </c>
      <c r="W17" s="1">
        <f t="shared" si="0"/>
        <v>42990</v>
      </c>
      <c r="X17">
        <v>1.0432999999999999</v>
      </c>
      <c r="Y17">
        <f t="shared" si="1"/>
        <v>94.49</v>
      </c>
      <c r="Z17">
        <f t="shared" si="2"/>
        <v>1.2530434782608695</v>
      </c>
      <c r="AA17">
        <f t="shared" si="3"/>
        <v>99.834460478260851</v>
      </c>
    </row>
    <row r="18" spans="11:27" x14ac:dyDescent="0.2">
      <c r="K18" t="s">
        <v>1</v>
      </c>
      <c r="L18" t="s">
        <v>20</v>
      </c>
      <c r="M18">
        <v>1.0343</v>
      </c>
      <c r="O18" t="s">
        <v>1</v>
      </c>
      <c r="P18" s="1">
        <v>42991</v>
      </c>
      <c r="Q18" t="s">
        <v>20</v>
      </c>
      <c r="R18">
        <v>6.77260274</v>
      </c>
      <c r="S18" s="1">
        <v>42908</v>
      </c>
      <c r="T18" s="1">
        <v>43273</v>
      </c>
      <c r="U18">
        <v>3.57</v>
      </c>
      <c r="V18">
        <v>1</v>
      </c>
      <c r="W18" s="1">
        <f t="shared" si="0"/>
        <v>42990</v>
      </c>
      <c r="X18">
        <v>1.0343</v>
      </c>
      <c r="Y18">
        <f t="shared" si="1"/>
        <v>94.49</v>
      </c>
      <c r="Z18">
        <f t="shared" si="2"/>
        <v>0.80202739726027394</v>
      </c>
      <c r="AA18">
        <f t="shared" si="3"/>
        <v>98.533034397260266</v>
      </c>
    </row>
    <row r="19" spans="11:27" x14ac:dyDescent="0.2">
      <c r="K19" t="s">
        <v>1</v>
      </c>
      <c r="L19" t="s">
        <v>21</v>
      </c>
      <c r="M19">
        <v>1.0503</v>
      </c>
      <c r="O19" t="s">
        <v>1</v>
      </c>
      <c r="P19" s="1">
        <v>42991</v>
      </c>
      <c r="Q19" t="s">
        <v>21</v>
      </c>
      <c r="R19">
        <v>9.8876712330000007</v>
      </c>
      <c r="S19" s="1">
        <v>42950</v>
      </c>
      <c r="T19" s="1">
        <v>43134</v>
      </c>
      <c r="U19">
        <v>3.59</v>
      </c>
      <c r="V19">
        <v>2</v>
      </c>
      <c r="W19" s="1">
        <f t="shared" si="0"/>
        <v>42990</v>
      </c>
      <c r="X19">
        <v>1.0503</v>
      </c>
      <c r="Y19">
        <f t="shared" si="1"/>
        <v>94.49</v>
      </c>
      <c r="Z19">
        <f t="shared" si="2"/>
        <v>0.39021739130434779</v>
      </c>
      <c r="AA19">
        <f t="shared" si="3"/>
        <v>99.633064391304345</v>
      </c>
    </row>
    <row r="20" spans="11:27" x14ac:dyDescent="0.2">
      <c r="K20" t="s">
        <v>3</v>
      </c>
      <c r="L20" t="s">
        <v>22</v>
      </c>
      <c r="M20">
        <v>1.0105</v>
      </c>
      <c r="O20" t="s">
        <v>3</v>
      </c>
      <c r="P20" s="1">
        <v>42991</v>
      </c>
      <c r="Q20" t="s">
        <v>22</v>
      </c>
      <c r="R20">
        <v>4.1726027400000003</v>
      </c>
      <c r="S20" s="1">
        <v>42870</v>
      </c>
      <c r="T20" s="1">
        <v>43054</v>
      </c>
      <c r="U20">
        <v>3.27</v>
      </c>
      <c r="V20">
        <v>2</v>
      </c>
      <c r="W20" s="1">
        <f t="shared" si="0"/>
        <v>42990</v>
      </c>
      <c r="X20">
        <v>1.0105</v>
      </c>
      <c r="Y20">
        <v>97.4</v>
      </c>
      <c r="Z20">
        <f t="shared" si="2"/>
        <v>1.066304347826087</v>
      </c>
      <c r="AA20">
        <f t="shared" si="3"/>
        <v>99.489004347826096</v>
      </c>
    </row>
    <row r="21" spans="11:27" x14ac:dyDescent="0.2">
      <c r="K21" t="s">
        <v>3</v>
      </c>
      <c r="L21" t="s">
        <v>23</v>
      </c>
      <c r="M21">
        <v>1.0221</v>
      </c>
      <c r="O21" t="s">
        <v>3</v>
      </c>
      <c r="P21" s="1">
        <v>42991</v>
      </c>
      <c r="Q21" t="s">
        <v>23</v>
      </c>
      <c r="R21">
        <v>4.1780821919999998</v>
      </c>
      <c r="S21" s="1">
        <v>42872</v>
      </c>
      <c r="T21" s="1">
        <v>43056</v>
      </c>
      <c r="U21">
        <v>3.57</v>
      </c>
      <c r="V21">
        <v>2</v>
      </c>
      <c r="W21" s="1">
        <f t="shared" si="0"/>
        <v>42990</v>
      </c>
      <c r="X21">
        <v>1.0221</v>
      </c>
      <c r="Y21">
        <v>97.4</v>
      </c>
      <c r="Z21">
        <f t="shared" si="2"/>
        <v>1.1447282608695653</v>
      </c>
      <c r="AA21">
        <f t="shared" si="3"/>
        <v>100.69726826086958</v>
      </c>
    </row>
    <row r="22" spans="11:27" x14ac:dyDescent="0.2">
      <c r="K22" t="s">
        <v>3</v>
      </c>
      <c r="L22" t="s">
        <v>24</v>
      </c>
      <c r="M22">
        <v>1.0208999999999999</v>
      </c>
      <c r="O22" t="s">
        <v>3</v>
      </c>
      <c r="P22" s="1">
        <v>42991</v>
      </c>
      <c r="Q22" t="s">
        <v>24</v>
      </c>
      <c r="R22">
        <v>4.446575342</v>
      </c>
      <c r="S22" s="1">
        <v>42970</v>
      </c>
      <c r="T22" s="1">
        <v>43154</v>
      </c>
      <c r="U22">
        <v>3.51</v>
      </c>
      <c r="V22">
        <v>2</v>
      </c>
      <c r="W22" s="1">
        <f t="shared" si="0"/>
        <v>42990</v>
      </c>
      <c r="X22">
        <v>1.0208999999999999</v>
      </c>
      <c r="Y22">
        <v>97.4</v>
      </c>
      <c r="Z22">
        <f t="shared" si="2"/>
        <v>0.19076086956521737</v>
      </c>
      <c r="AA22">
        <f t="shared" si="3"/>
        <v>99.626420869565223</v>
      </c>
    </row>
    <row r="23" spans="11:27" x14ac:dyDescent="0.2">
      <c r="K23" t="s">
        <v>3</v>
      </c>
      <c r="L23" t="s">
        <v>25</v>
      </c>
      <c r="M23">
        <v>1.0155000000000001</v>
      </c>
      <c r="O23" t="s">
        <v>3</v>
      </c>
      <c r="P23" s="1">
        <v>42991</v>
      </c>
      <c r="Q23" t="s">
        <v>25</v>
      </c>
      <c r="R23">
        <v>4.693150685</v>
      </c>
      <c r="S23" s="1">
        <v>42879</v>
      </c>
      <c r="T23" s="1">
        <v>43063</v>
      </c>
      <c r="U23">
        <v>3.36</v>
      </c>
      <c r="V23">
        <v>2</v>
      </c>
      <c r="W23" s="1">
        <f t="shared" si="0"/>
        <v>42990</v>
      </c>
      <c r="X23">
        <v>1.0155000000000001</v>
      </c>
      <c r="Y23">
        <v>97.4</v>
      </c>
      <c r="Z23">
        <f t="shared" si="2"/>
        <v>1.0134782608695652</v>
      </c>
      <c r="AA23">
        <f t="shared" si="3"/>
        <v>99.923178260869577</v>
      </c>
    </row>
    <row r="24" spans="11:27" x14ac:dyDescent="0.2">
      <c r="K24" t="s">
        <v>3</v>
      </c>
      <c r="L24" t="s">
        <v>26</v>
      </c>
      <c r="M24">
        <v>1.0177</v>
      </c>
      <c r="O24" t="s">
        <v>3</v>
      </c>
      <c r="P24" s="1">
        <v>42991</v>
      </c>
      <c r="Q24" t="s">
        <v>26</v>
      </c>
      <c r="R24">
        <v>4.9424657529999996</v>
      </c>
      <c r="S24" s="1">
        <v>42970</v>
      </c>
      <c r="T24" s="1">
        <v>43154</v>
      </c>
      <c r="U24">
        <v>3.39</v>
      </c>
      <c r="V24">
        <v>2</v>
      </c>
      <c r="W24" s="1">
        <f t="shared" si="0"/>
        <v>42990</v>
      </c>
      <c r="X24">
        <v>1.0177</v>
      </c>
      <c r="Y24">
        <v>97.4</v>
      </c>
      <c r="Z24">
        <f t="shared" si="2"/>
        <v>0.1842391304347826</v>
      </c>
      <c r="AA24">
        <f t="shared" si="3"/>
        <v>99.308219130434793</v>
      </c>
    </row>
    <row r="25" spans="11:27" x14ac:dyDescent="0.2">
      <c r="K25" t="s">
        <v>3</v>
      </c>
      <c r="L25" t="s">
        <v>27</v>
      </c>
      <c r="M25">
        <v>1.0265</v>
      </c>
      <c r="O25" t="s">
        <v>3</v>
      </c>
      <c r="P25" s="1">
        <v>42991</v>
      </c>
      <c r="Q25" t="s">
        <v>27</v>
      </c>
      <c r="R25">
        <v>4.1095890410000004</v>
      </c>
      <c r="S25" s="1">
        <v>42666</v>
      </c>
      <c r="T25" s="1">
        <v>43031</v>
      </c>
      <c r="U25">
        <v>3.7</v>
      </c>
      <c r="V25">
        <v>1</v>
      </c>
      <c r="W25" s="1">
        <f t="shared" si="0"/>
        <v>42990</v>
      </c>
      <c r="X25">
        <v>1.0265</v>
      </c>
      <c r="Y25">
        <v>97.4</v>
      </c>
      <c r="Z25">
        <f t="shared" si="2"/>
        <v>3.2843835616438355</v>
      </c>
      <c r="AA25">
        <f t="shared" si="3"/>
        <v>103.26548356164383</v>
      </c>
    </row>
    <row r="26" spans="11:27" x14ac:dyDescent="0.2">
      <c r="K26" t="s">
        <v>3</v>
      </c>
      <c r="L26" t="s">
        <v>28</v>
      </c>
      <c r="M26">
        <v>1.0143</v>
      </c>
      <c r="O26" t="s">
        <v>3</v>
      </c>
      <c r="P26" s="1">
        <v>42991</v>
      </c>
      <c r="Q26" t="s">
        <v>28</v>
      </c>
      <c r="R26">
        <v>4.3589041100000001</v>
      </c>
      <c r="S26" s="1">
        <v>42757</v>
      </c>
      <c r="T26" s="1">
        <v>43122</v>
      </c>
      <c r="U26">
        <v>3.36</v>
      </c>
      <c r="V26">
        <v>1</v>
      </c>
      <c r="W26" s="1">
        <f t="shared" si="0"/>
        <v>42990</v>
      </c>
      <c r="X26">
        <v>1.0143</v>
      </c>
      <c r="Y26">
        <v>97.4</v>
      </c>
      <c r="Z26">
        <f t="shared" si="2"/>
        <v>2.1448767123287671</v>
      </c>
      <c r="AA26">
        <f t="shared" si="3"/>
        <v>100.93769671232877</v>
      </c>
    </row>
    <row r="27" spans="11:27" x14ac:dyDescent="0.2">
      <c r="K27" t="s">
        <v>3</v>
      </c>
      <c r="L27" t="s">
        <v>29</v>
      </c>
      <c r="M27">
        <v>1.0226999999999999</v>
      </c>
      <c r="O27" t="s">
        <v>3</v>
      </c>
      <c r="P27" s="1">
        <v>42991</v>
      </c>
      <c r="Q27" t="s">
        <v>29</v>
      </c>
      <c r="R27">
        <v>4.5890410959999999</v>
      </c>
      <c r="S27" s="1">
        <v>42841</v>
      </c>
      <c r="T27" s="1">
        <v>43206</v>
      </c>
      <c r="U27">
        <v>3.54</v>
      </c>
      <c r="V27">
        <v>1</v>
      </c>
      <c r="W27" s="1">
        <f t="shared" si="0"/>
        <v>42990</v>
      </c>
      <c r="X27">
        <v>1.0226999999999999</v>
      </c>
      <c r="Y27">
        <v>97.4</v>
      </c>
      <c r="Z27">
        <f t="shared" si="2"/>
        <v>1.445095890410959</v>
      </c>
      <c r="AA27">
        <f t="shared" si="3"/>
        <v>101.05607589041095</v>
      </c>
    </row>
    <row r="28" spans="11:27" x14ac:dyDescent="0.2">
      <c r="K28" t="s">
        <v>3</v>
      </c>
      <c r="L28" t="s">
        <v>30</v>
      </c>
      <c r="M28">
        <v>1.0132000000000001</v>
      </c>
      <c r="O28" t="s">
        <v>3</v>
      </c>
      <c r="P28" s="1">
        <v>42991</v>
      </c>
      <c r="Q28" t="s">
        <v>30</v>
      </c>
      <c r="R28">
        <v>4.8191780819999996</v>
      </c>
      <c r="S28" s="1">
        <v>42925</v>
      </c>
      <c r="T28" s="1">
        <v>43290</v>
      </c>
      <c r="U28">
        <v>3.3</v>
      </c>
      <c r="V28">
        <v>1</v>
      </c>
      <c r="W28" s="1">
        <f t="shared" si="0"/>
        <v>42990</v>
      </c>
      <c r="X28">
        <v>1.0132000000000001</v>
      </c>
      <c r="Y28">
        <v>97.4</v>
      </c>
      <c r="Z28">
        <f t="shared" si="2"/>
        <v>0.5876712328767123</v>
      </c>
      <c r="AA28">
        <f t="shared" si="3"/>
        <v>99.273351232876735</v>
      </c>
    </row>
    <row r="29" spans="11:27" x14ac:dyDescent="0.2">
      <c r="K29" t="s">
        <v>3</v>
      </c>
      <c r="L29" t="s">
        <v>31</v>
      </c>
      <c r="M29">
        <v>1.0023</v>
      </c>
      <c r="O29" t="s">
        <v>3</v>
      </c>
      <c r="P29" s="1">
        <v>42991</v>
      </c>
      <c r="Q29" t="s">
        <v>31</v>
      </c>
      <c r="R29">
        <v>5.1068493149999998</v>
      </c>
      <c r="S29" s="1">
        <v>42665</v>
      </c>
      <c r="T29" s="1">
        <v>43030</v>
      </c>
      <c r="U29">
        <v>3.05</v>
      </c>
      <c r="V29">
        <v>1</v>
      </c>
      <c r="W29" s="1">
        <f t="shared" si="0"/>
        <v>42990</v>
      </c>
      <c r="X29">
        <v>1.0023</v>
      </c>
      <c r="Y29">
        <v>97.4</v>
      </c>
      <c r="Z29">
        <f t="shared" si="2"/>
        <v>2.7157534246575339</v>
      </c>
      <c r="AA29">
        <f t="shared" si="3"/>
        <v>100.33977342465754</v>
      </c>
    </row>
    <row r="30" spans="11:27" x14ac:dyDescent="0.2">
      <c r="K30" t="s">
        <v>3</v>
      </c>
      <c r="L30" t="s">
        <v>32</v>
      </c>
      <c r="M30">
        <v>0.97689999999999999</v>
      </c>
      <c r="O30" t="s">
        <v>3</v>
      </c>
      <c r="P30" s="1">
        <v>42991</v>
      </c>
      <c r="Q30" t="s">
        <v>32</v>
      </c>
      <c r="R30">
        <v>4.1013698630000004</v>
      </c>
      <c r="S30" s="1">
        <v>42663</v>
      </c>
      <c r="T30" s="1">
        <v>43028</v>
      </c>
      <c r="U30">
        <v>2.39</v>
      </c>
      <c r="V30">
        <v>1</v>
      </c>
      <c r="W30" s="1">
        <f t="shared" si="0"/>
        <v>42990</v>
      </c>
      <c r="X30">
        <v>0.97689999999999999</v>
      </c>
      <c r="Y30">
        <v>97.4</v>
      </c>
      <c r="Z30">
        <f t="shared" si="2"/>
        <v>2.141178082191781</v>
      </c>
      <c r="AA30">
        <f t="shared" si="3"/>
        <v>97.291238082191796</v>
      </c>
    </row>
    <row r="31" spans="11:27" x14ac:dyDescent="0.2">
      <c r="K31" t="s">
        <v>3</v>
      </c>
      <c r="L31" t="s">
        <v>33</v>
      </c>
      <c r="M31">
        <v>0.99509999999999998</v>
      </c>
      <c r="O31" t="s">
        <v>3</v>
      </c>
      <c r="P31" s="1">
        <v>42991</v>
      </c>
      <c r="Q31" t="s">
        <v>33</v>
      </c>
      <c r="R31">
        <v>4.3315068490000002</v>
      </c>
      <c r="S31" s="1">
        <v>42747</v>
      </c>
      <c r="T31" s="1">
        <v>43112</v>
      </c>
      <c r="U31">
        <v>2.88</v>
      </c>
      <c r="V31">
        <v>1</v>
      </c>
      <c r="W31" s="1">
        <f t="shared" si="0"/>
        <v>42990</v>
      </c>
      <c r="X31">
        <v>0.99509999999999998</v>
      </c>
      <c r="Y31">
        <v>97.4</v>
      </c>
      <c r="Z31">
        <f t="shared" si="2"/>
        <v>1.9173698630136984</v>
      </c>
      <c r="AA31">
        <f t="shared" si="3"/>
        <v>98.840109863013708</v>
      </c>
    </row>
    <row r="32" spans="11:27" x14ac:dyDescent="0.2">
      <c r="K32" t="s">
        <v>3</v>
      </c>
      <c r="L32" t="s">
        <v>34</v>
      </c>
      <c r="M32">
        <v>1.0054000000000001</v>
      </c>
      <c r="O32" t="s">
        <v>3</v>
      </c>
      <c r="P32" s="1">
        <v>42991</v>
      </c>
      <c r="Q32" t="s">
        <v>34</v>
      </c>
      <c r="R32">
        <v>4.5808219179999998</v>
      </c>
      <c r="S32" s="1">
        <v>42838</v>
      </c>
      <c r="T32" s="1">
        <v>43203</v>
      </c>
      <c r="U32">
        <v>3.13</v>
      </c>
      <c r="V32">
        <v>1</v>
      </c>
      <c r="W32" s="1">
        <f t="shared" si="0"/>
        <v>42990</v>
      </c>
      <c r="X32">
        <v>1.0054000000000001</v>
      </c>
      <c r="Y32">
        <v>97.4</v>
      </c>
      <c r="Z32">
        <f t="shared" si="2"/>
        <v>1.3034520547945205</v>
      </c>
      <c r="AA32">
        <f t="shared" si="3"/>
        <v>99.229412054794537</v>
      </c>
    </row>
    <row r="33" spans="8:27" x14ac:dyDescent="0.2">
      <c r="K33" t="s">
        <v>3</v>
      </c>
      <c r="L33" t="s">
        <v>35</v>
      </c>
      <c r="M33">
        <v>1.0207999999999999</v>
      </c>
      <c r="O33" t="s">
        <v>3</v>
      </c>
      <c r="P33" s="1">
        <v>42991</v>
      </c>
      <c r="Q33" t="s">
        <v>35</v>
      </c>
      <c r="R33">
        <v>4.8301369860000003</v>
      </c>
      <c r="S33" s="1">
        <v>42929</v>
      </c>
      <c r="T33" s="1">
        <v>43294</v>
      </c>
      <c r="U33">
        <v>3.47</v>
      </c>
      <c r="V33">
        <v>1</v>
      </c>
      <c r="W33" s="1">
        <f t="shared" si="0"/>
        <v>42990</v>
      </c>
      <c r="X33">
        <v>1.0207999999999999</v>
      </c>
      <c r="Y33">
        <v>97.4</v>
      </c>
      <c r="Z33">
        <f t="shared" si="2"/>
        <v>0.57991780821917815</v>
      </c>
      <c r="AA33">
        <f t="shared" si="3"/>
        <v>100.00583780821918</v>
      </c>
    </row>
    <row r="34" spans="8:27" x14ac:dyDescent="0.2">
      <c r="P34" s="1"/>
      <c r="S34" s="1"/>
      <c r="T34" s="1"/>
    </row>
    <row r="36" spans="8:27" x14ac:dyDescent="0.2">
      <c r="W36" s="1"/>
    </row>
    <row r="37" spans="8:27" x14ac:dyDescent="0.2">
      <c r="W37" s="1"/>
    </row>
    <row r="38" spans="8:27" x14ac:dyDescent="0.2">
      <c r="W38" s="1"/>
    </row>
    <row r="39" spans="8:27" x14ac:dyDescent="0.2">
      <c r="W39" s="1"/>
    </row>
    <row r="40" spans="8:27" x14ac:dyDescent="0.2">
      <c r="W40" s="1"/>
    </row>
    <row r="41" spans="8:27" x14ac:dyDescent="0.2">
      <c r="W41" s="1"/>
    </row>
    <row r="42" spans="8:27" x14ac:dyDescent="0.2">
      <c r="W42" s="1"/>
    </row>
    <row r="43" spans="8:27" x14ac:dyDescent="0.2">
      <c r="W43" s="1"/>
    </row>
    <row r="44" spans="8:27" x14ac:dyDescent="0.2">
      <c r="W44" s="1"/>
    </row>
    <row r="45" spans="8:27" x14ac:dyDescent="0.2">
      <c r="H45" t="s">
        <v>52</v>
      </c>
      <c r="I45" t="s">
        <v>53</v>
      </c>
      <c r="J45" t="s">
        <v>51</v>
      </c>
      <c r="M45" t="s">
        <v>54</v>
      </c>
      <c r="N45" t="s">
        <v>55</v>
      </c>
      <c r="O45" t="s">
        <v>56</v>
      </c>
      <c r="P45" t="s">
        <v>57</v>
      </c>
      <c r="R45" t="s">
        <v>52</v>
      </c>
      <c r="S45" t="s">
        <v>53</v>
      </c>
      <c r="T45" t="s">
        <v>51</v>
      </c>
      <c r="W45" t="s">
        <v>54</v>
      </c>
      <c r="X45" t="s">
        <v>55</v>
      </c>
      <c r="Y45" t="s">
        <v>56</v>
      </c>
      <c r="Z45" t="s">
        <v>57</v>
      </c>
    </row>
    <row r="46" spans="8:27" x14ac:dyDescent="0.2">
      <c r="H46">
        <v>3.9800000000000002E-2</v>
      </c>
      <c r="I46">
        <v>1</v>
      </c>
      <c r="J46" t="str">
        <f>Q16</f>
        <v>170006.IB</v>
      </c>
      <c r="K46" t="s">
        <v>58</v>
      </c>
      <c r="L46">
        <f>$U$16/$V$16</f>
        <v>3.2</v>
      </c>
      <c r="M46" s="1">
        <f>J16</f>
        <v>0</v>
      </c>
      <c r="N46">
        <f>M46-M20</f>
        <v>-1.0105</v>
      </c>
      <c r="O46">
        <v>1</v>
      </c>
      <c r="P46">
        <f>M46-I20</f>
        <v>0</v>
      </c>
      <c r="Q46">
        <f>L46/(1+$R$46/$S$46)^($X$46/$Z$46+O46-1)</f>
        <v>3.1251361610533559</v>
      </c>
      <c r="R46">
        <v>3.9800000000000002E-2</v>
      </c>
      <c r="S46">
        <v>1</v>
      </c>
      <c r="T46">
        <f>AA16</f>
        <v>97.154717191780819</v>
      </c>
      <c r="U46" t="s">
        <v>58</v>
      </c>
      <c r="V46">
        <f>$U$16/$V$16</f>
        <v>3.2</v>
      </c>
      <c r="W46" s="1">
        <f>T16</f>
        <v>43175</v>
      </c>
      <c r="X46">
        <f>W46-W20</f>
        <v>185</v>
      </c>
      <c r="Y46">
        <v>1</v>
      </c>
      <c r="Z46">
        <f>W46-S20</f>
        <v>305</v>
      </c>
      <c r="AA46">
        <f>V46/(1+$R$46/$S$46)^($X$46/$Z$46+Y46-1)</f>
        <v>3.1251361610533559</v>
      </c>
    </row>
    <row r="47" spans="8:27" x14ac:dyDescent="0.2">
      <c r="K47" t="s">
        <v>59</v>
      </c>
      <c r="L47">
        <f t="shared" ref="L47:L52" si="4">$U$16/$V$16</f>
        <v>3.2</v>
      </c>
      <c r="M47" s="1">
        <v>43540</v>
      </c>
      <c r="O47">
        <v>2</v>
      </c>
      <c r="Q47">
        <f t="shared" ref="Q47:Q52" si="5">L47/(1+$R$46/$S$46)^($X$46/$Z$46+O47-1)</f>
        <v>3.0055166003590643</v>
      </c>
      <c r="U47" t="s">
        <v>59</v>
      </c>
      <c r="V47">
        <f t="shared" ref="V47:V52" si="6">$U$16/$V$16</f>
        <v>3.2</v>
      </c>
      <c r="W47" s="1">
        <v>43540</v>
      </c>
      <c r="Y47">
        <v>2</v>
      </c>
      <c r="AA47">
        <f t="shared" ref="AA47:AA52" si="7">V47/(1+$R$46/$S$46)^($X$46/$Z$46+Y47-1)</f>
        <v>3.0055166003590643</v>
      </c>
    </row>
    <row r="48" spans="8:27" x14ac:dyDescent="0.2">
      <c r="K48" t="s">
        <v>60</v>
      </c>
      <c r="L48">
        <f t="shared" si="4"/>
        <v>3.2</v>
      </c>
      <c r="M48" s="1">
        <v>43906</v>
      </c>
      <c r="O48">
        <v>3</v>
      </c>
      <c r="Q48">
        <f t="shared" si="5"/>
        <v>2.8904756687430893</v>
      </c>
      <c r="U48" t="s">
        <v>60</v>
      </c>
      <c r="V48">
        <f t="shared" si="6"/>
        <v>3.2</v>
      </c>
      <c r="W48" s="1">
        <v>43906</v>
      </c>
      <c r="Y48">
        <v>3</v>
      </c>
      <c r="AA48">
        <f t="shared" si="7"/>
        <v>2.8904756687430893</v>
      </c>
    </row>
    <row r="49" spans="11:27" x14ac:dyDescent="0.2">
      <c r="K49" t="s">
        <v>61</v>
      </c>
      <c r="L49">
        <f t="shared" si="4"/>
        <v>3.2</v>
      </c>
      <c r="M49" s="1">
        <v>44271</v>
      </c>
      <c r="O49">
        <v>4</v>
      </c>
      <c r="Q49">
        <f t="shared" si="5"/>
        <v>2.7798381118898723</v>
      </c>
      <c r="U49" t="s">
        <v>61</v>
      </c>
      <c r="V49">
        <f t="shared" si="6"/>
        <v>3.2</v>
      </c>
      <c r="W49" s="1">
        <v>44271</v>
      </c>
      <c r="Y49">
        <v>4</v>
      </c>
      <c r="AA49">
        <f t="shared" si="7"/>
        <v>2.7798381118898723</v>
      </c>
    </row>
    <row r="50" spans="11:27" x14ac:dyDescent="0.2">
      <c r="K50" t="s">
        <v>62</v>
      </c>
      <c r="L50">
        <f t="shared" si="4"/>
        <v>3.2</v>
      </c>
      <c r="M50" s="1">
        <v>44636</v>
      </c>
      <c r="O50">
        <v>5</v>
      </c>
      <c r="Q50">
        <f t="shared" si="5"/>
        <v>2.6734353836217277</v>
      </c>
      <c r="U50" t="s">
        <v>62</v>
      </c>
      <c r="V50">
        <f t="shared" si="6"/>
        <v>3.2</v>
      </c>
      <c r="W50" s="1">
        <v>44636</v>
      </c>
      <c r="Y50">
        <v>5</v>
      </c>
      <c r="AA50">
        <f t="shared" si="7"/>
        <v>2.6734353836217277</v>
      </c>
    </row>
    <row r="51" spans="11:27" x14ac:dyDescent="0.2">
      <c r="K51" t="s">
        <v>63</v>
      </c>
      <c r="L51">
        <f t="shared" si="4"/>
        <v>3.2</v>
      </c>
      <c r="M51" s="1">
        <v>45001</v>
      </c>
      <c r="O51">
        <v>6</v>
      </c>
      <c r="Q51">
        <f t="shared" si="5"/>
        <v>2.5711053891341868</v>
      </c>
      <c r="U51" t="s">
        <v>63</v>
      </c>
      <c r="V51">
        <f t="shared" si="6"/>
        <v>3.2</v>
      </c>
      <c r="W51" s="1">
        <v>45001</v>
      </c>
      <c r="Y51">
        <v>6</v>
      </c>
      <c r="AA51">
        <f t="shared" si="7"/>
        <v>2.5711053891341868</v>
      </c>
    </row>
    <row r="52" spans="11:27" x14ac:dyDescent="0.2">
      <c r="K52" t="s">
        <v>64</v>
      </c>
      <c r="L52">
        <f>$U$16/$V$16+100</f>
        <v>103.2</v>
      </c>
      <c r="M52" s="1">
        <v>45367</v>
      </c>
      <c r="O52">
        <v>7</v>
      </c>
      <c r="Q52">
        <f t="shared" si="5"/>
        <v>79.744324677416344</v>
      </c>
      <c r="U52" t="s">
        <v>64</v>
      </c>
      <c r="V52">
        <f>$U$16/$V$16+100</f>
        <v>103.2</v>
      </c>
      <c r="W52" s="1">
        <v>45367</v>
      </c>
      <c r="Y52">
        <v>7</v>
      </c>
      <c r="AA52">
        <f t="shared" si="7"/>
        <v>79.744324677416344</v>
      </c>
    </row>
    <row r="53" spans="11:27" x14ac:dyDescent="0.2">
      <c r="Q53">
        <f>SUM(Q46:Q52)</f>
        <v>96.789831992217643</v>
      </c>
      <c r="AA53">
        <f>SUM(AA46:AA52)</f>
        <v>96.789831992217643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2020-09-24T06:33:17Z</dcterms:created>
  <dcterms:modified xsi:type="dcterms:W3CDTF">2020-09-24T08:50:17Z</dcterms:modified>
</cp:coreProperties>
</file>