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data\"/>
    </mc:Choice>
  </mc:AlternateContent>
  <xr:revisionPtr revIDLastSave="0" documentId="13_ncr:1_{EE97E663-6D65-4379-9A7E-C3598B464EBF}" xr6:coauthVersionLast="45" xr6:coauthVersionMax="45" xr10:uidLastSave="{00000000-0000-0000-0000-000000000000}"/>
  <bookViews>
    <workbookView xWindow="870" yWindow="1590" windowWidth="21600" windowHeight="11505" xr2:uid="{00000000-000D-0000-FFFF-FFFF00000000}"/>
  </bookViews>
  <sheets>
    <sheet name="testCT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1" l="1"/>
  <c r="J21" i="1"/>
  <c r="H21" i="1"/>
  <c r="F21" i="1"/>
  <c r="F34" i="1" l="1"/>
  <c r="F33" i="1"/>
  <c r="K33" i="1" s="1"/>
  <c r="F22" i="1"/>
  <c r="K22" i="1" s="1"/>
  <c r="F23" i="1"/>
  <c r="F24" i="1"/>
  <c r="F25" i="1"/>
  <c r="K25" i="1" s="1"/>
  <c r="F26" i="1"/>
  <c r="K26" i="1" s="1"/>
  <c r="F27" i="1"/>
  <c r="F28" i="1"/>
  <c r="F29" i="1"/>
  <c r="K29" i="1" s="1"/>
  <c r="F30" i="1"/>
  <c r="K30" i="1" s="1"/>
  <c r="F31" i="1"/>
  <c r="F32" i="1"/>
  <c r="H13" i="1"/>
  <c r="D21" i="1"/>
  <c r="K7" i="1"/>
  <c r="K4" i="1"/>
  <c r="K5" i="1"/>
  <c r="K6" i="1"/>
  <c r="K8" i="1"/>
  <c r="K3" i="1"/>
  <c r="K15" i="1"/>
  <c r="K14" i="1"/>
  <c r="K16" i="1"/>
  <c r="K17" i="1"/>
  <c r="K18" i="1"/>
  <c r="K13" i="1"/>
  <c r="J14" i="1"/>
  <c r="J15" i="1"/>
  <c r="J16" i="1"/>
  <c r="J17" i="1"/>
  <c r="J18" i="1"/>
  <c r="J13" i="1"/>
  <c r="I17" i="1"/>
  <c r="I14" i="1"/>
  <c r="I15" i="1"/>
  <c r="I16" i="1"/>
  <c r="I18" i="1"/>
  <c r="I13" i="1"/>
  <c r="H14" i="1"/>
  <c r="H15" i="1"/>
  <c r="H16" i="1"/>
  <c r="H17" i="1"/>
  <c r="H18" i="1"/>
  <c r="G14" i="1"/>
  <c r="G15" i="1"/>
  <c r="G16" i="1"/>
  <c r="G17" i="1"/>
  <c r="G18" i="1"/>
  <c r="G13" i="1"/>
  <c r="F13" i="1"/>
  <c r="F17" i="1"/>
  <c r="F14" i="1"/>
  <c r="F15" i="1"/>
  <c r="F16" i="1"/>
  <c r="F18" i="1"/>
  <c r="K24" i="1" l="1"/>
  <c r="K35" i="1"/>
  <c r="K31" i="1"/>
  <c r="K27" i="1"/>
  <c r="K23" i="1"/>
  <c r="K34" i="1"/>
  <c r="K32" i="1"/>
  <c r="K28" i="1"/>
</calcChain>
</file>

<file path=xl/sharedStrings.xml><?xml version="1.0" encoding="utf-8"?>
<sst xmlns="http://schemas.openxmlformats.org/spreadsheetml/2006/main" count="85" uniqueCount="58">
  <si>
    <t>WindCodes</t>
  </si>
  <si>
    <t>PTMYEAR</t>
  </si>
  <si>
    <t>NXCUPN2</t>
  </si>
  <si>
    <t>COUPONRATE</t>
  </si>
  <si>
    <t>INTERESTFREQUENCY</t>
  </si>
  <si>
    <t>019572.SH</t>
  </si>
  <si>
    <t>101718.SZ</t>
  </si>
  <si>
    <t>170018.IB</t>
  </si>
  <si>
    <t>019580.SH</t>
  </si>
  <si>
    <t>2000002.IB</t>
  </si>
  <si>
    <t>200006.IB</t>
  </si>
  <si>
    <t>CF</t>
    <phoneticPr fontId="18" type="noConversion"/>
  </si>
  <si>
    <t>DateTime</t>
  </si>
  <si>
    <t>CLOSE</t>
  </si>
  <si>
    <t>LASTTRADE_DATE</t>
  </si>
  <si>
    <t>TRADE_HISCODE</t>
  </si>
  <si>
    <t>T2012.CFE</t>
  </si>
  <si>
    <t>剩余期限（年）</t>
    <phoneticPr fontId="18" type="noConversion"/>
  </si>
  <si>
    <t>上一付息日</t>
    <phoneticPr fontId="18" type="noConversion"/>
  </si>
  <si>
    <t>下一付息日</t>
    <phoneticPr fontId="18" type="noConversion"/>
  </si>
  <si>
    <t>距下一付息日天数</t>
    <phoneticPr fontId="18" type="noConversion"/>
  </si>
  <si>
    <t>指定日应计利息（2020-12-15）</t>
    <phoneticPr fontId="18" type="noConversion"/>
  </si>
  <si>
    <t>票面利率</t>
    <phoneticPr fontId="18" type="noConversion"/>
  </si>
  <si>
    <t>每年付息次数</t>
    <phoneticPr fontId="18" type="noConversion"/>
  </si>
  <si>
    <t>转换因子</t>
    <phoneticPr fontId="18" type="noConversion"/>
  </si>
  <si>
    <t>收盘价</t>
    <phoneticPr fontId="18" type="noConversion"/>
  </si>
  <si>
    <t>最后交易日</t>
    <phoneticPr fontId="18" type="noConversion"/>
  </si>
  <si>
    <t>最后交割日</t>
    <phoneticPr fontId="18" type="noConversion"/>
  </si>
  <si>
    <t>月合约代码</t>
    <phoneticPr fontId="18" type="noConversion"/>
  </si>
  <si>
    <t>交易日</t>
    <phoneticPr fontId="18" type="noConversion"/>
  </si>
  <si>
    <t>债券全价</t>
    <phoneticPr fontId="18" type="noConversion"/>
  </si>
  <si>
    <t>隐含收益率</t>
    <phoneticPr fontId="18" type="noConversion"/>
  </si>
  <si>
    <t>第二交割日</t>
    <phoneticPr fontId="18" type="noConversion"/>
  </si>
  <si>
    <t>PV</t>
    <phoneticPr fontId="18" type="noConversion"/>
  </si>
  <si>
    <t>C1</t>
    <phoneticPr fontId="18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</si>
  <si>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</si>
  <si>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</si>
  <si>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</si>
  <si>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</si>
  <si>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</si>
  <si>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</si>
  <si>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</si>
  <si>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</si>
  <si>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</si>
  <si>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</si>
  <si>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</si>
  <si>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付息日</t>
    <phoneticPr fontId="18" type="noConversion"/>
  </si>
  <si>
    <t>C13</t>
  </si>
  <si>
    <t>C14</t>
  </si>
  <si>
    <t>d</t>
    <phoneticPr fontId="18" type="noConversion"/>
  </si>
  <si>
    <t>n</t>
    <phoneticPr fontId="18" type="noConversion"/>
  </si>
  <si>
    <t>TS</t>
    <phoneticPr fontId="18" type="noConversion"/>
  </si>
  <si>
    <t>f</t>
    <phoneticPr fontId="18" type="noConversion"/>
  </si>
  <si>
    <t>Y</t>
    <phoneticPr fontId="18" type="noConversion"/>
  </si>
  <si>
    <t>NXCUPN</t>
    <phoneticPr fontId="18" type="noConversion"/>
  </si>
  <si>
    <t>ANAL_PRECUPN</t>
    <phoneticPr fontId="18" type="noConversion"/>
  </si>
  <si>
    <t>LASTDELIVERY_DATE</t>
    <phoneticPr fontId="18" type="noConversion"/>
  </si>
  <si>
    <t>CALC_ACCRINT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</si>
</sst>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13" workbookViewId="0">
      <selection activeCell="K35" sqref="K35"/>
    </sheetView>
  </sheetViews>
  <sheetFormatPr defaultRowHeight="14.25" x14ac:dyDescent="0.2"/>
  <cols>
    <col min="1" max="1" width="11" bestFit="1" customWidth="1"/>
    <col min="2" max="2" width="15.125" bestFit="1" customWidth="1"/>
    <col min="3" max="3" width="17.25" bestFit="1" customWidth="1"/>
    <col min="4" max="4" width="19.75" bestFit="1" customWidth="1"/>
    <col min="5" max="5" width="17.25" bestFit="1" customWidth="1"/>
    <col min="6" max="6" width="15.125" customWidth="1"/>
    <col min="7" max="7" width="13.75" bestFit="1" customWidth="1"/>
    <col min="8" max="8" width="14.125" customWidth="1"/>
    <col min="9" max="9" width="12.75" bestFit="1" customWidth="1"/>
    <col min="10" max="10" width="11.125" bestFit="1" customWidth="1"/>
    <col min="11" max="11" width="11.625" bestFit="1" customWidth="1"/>
  </cols>
  <sheetData>
    <row r="1" spans="1:17" x14ac:dyDescent="0.2">
      <c r="A1" t="s">
        <v>0</v>
      </c>
      <c r="B1" t="s">
        <v>1</v>
      </c>
      <c r="C1" t="s">
        <v>55</v>
      </c>
      <c r="D1" t="s">
        <v>54</v>
      </c>
      <c r="E1" t="s">
        <v>2</v>
      </c>
      <c r="F1" t="s">
        <v>57</v>
      </c>
      <c r="G1" t="s">
        <v>3</v>
      </c>
      <c r="H1" t="s">
        <v>4</v>
      </c>
      <c r="I1" t="s">
        <v>11</v>
      </c>
    </row>
    <row r="2" spans="1:17" x14ac:dyDescent="0.2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32</v>
      </c>
    </row>
    <row r="3" spans="1:17" x14ac:dyDescent="0.2">
      <c r="A3" t="s">
        <v>5</v>
      </c>
      <c r="B3">
        <v>6.6328769999999997</v>
      </c>
      <c r="C3" s="1">
        <v>44046</v>
      </c>
      <c r="D3" s="1">
        <v>44230</v>
      </c>
      <c r="E3">
        <v>140</v>
      </c>
      <c r="F3">
        <v>1.3278080000000001</v>
      </c>
      <c r="G3">
        <v>3.59</v>
      </c>
      <c r="H3">
        <v>2</v>
      </c>
      <c r="I3">
        <v>1.0354000000000001</v>
      </c>
      <c r="J3" s="1">
        <v>44180</v>
      </c>
      <c r="K3">
        <f>G3/H3*(J3-C3)/(D3-C3)</f>
        <v>1.3072282608695651</v>
      </c>
    </row>
    <row r="4" spans="1:17" x14ac:dyDescent="0.2">
      <c r="A4" t="s">
        <v>6</v>
      </c>
      <c r="B4">
        <v>6.6328769999999997</v>
      </c>
      <c r="C4" s="1">
        <v>44046</v>
      </c>
      <c r="D4" s="1">
        <v>44230</v>
      </c>
      <c r="E4">
        <v>140</v>
      </c>
      <c r="F4">
        <v>1.3278080000000001</v>
      </c>
      <c r="G4">
        <v>3.59</v>
      </c>
      <c r="H4">
        <v>2</v>
      </c>
      <c r="I4">
        <v>1.0354000000000001</v>
      </c>
      <c r="J4" s="1">
        <v>44180</v>
      </c>
      <c r="K4">
        <f t="shared" ref="K4:K8" si="0">G4/H4*(J4-C4)/(D4-C4)</f>
        <v>1.3072282608695651</v>
      </c>
    </row>
    <row r="5" spans="1:17" x14ac:dyDescent="0.2">
      <c r="A5" t="s">
        <v>7</v>
      </c>
      <c r="B5">
        <v>6.6328769999999997</v>
      </c>
      <c r="C5" s="1">
        <v>44046</v>
      </c>
      <c r="D5" s="1">
        <v>44230</v>
      </c>
      <c r="E5">
        <v>140</v>
      </c>
      <c r="F5">
        <v>1.3072280000000001</v>
      </c>
      <c r="G5">
        <v>3.59</v>
      </c>
      <c r="H5">
        <v>2</v>
      </c>
      <c r="I5">
        <v>1.0354000000000001</v>
      </c>
      <c r="J5" s="1">
        <v>44180</v>
      </c>
      <c r="K5">
        <f t="shared" si="0"/>
        <v>1.3072282608695651</v>
      </c>
    </row>
    <row r="6" spans="1:17" x14ac:dyDescent="0.2">
      <c r="A6" t="s">
        <v>8</v>
      </c>
      <c r="B6">
        <v>6.8821919999999999</v>
      </c>
      <c r="C6" s="1">
        <v>44137</v>
      </c>
      <c r="D6" s="1">
        <v>44318</v>
      </c>
      <c r="E6">
        <v>47</v>
      </c>
      <c r="F6">
        <v>0.46049299999999999</v>
      </c>
      <c r="G6">
        <v>3.82</v>
      </c>
      <c r="H6">
        <v>2</v>
      </c>
      <c r="I6">
        <v>1.0508999999999999</v>
      </c>
      <c r="J6" s="1">
        <v>44180</v>
      </c>
      <c r="K6">
        <f t="shared" si="0"/>
        <v>0.45375690607734803</v>
      </c>
    </row>
    <row r="7" spans="1:17" x14ac:dyDescent="0.2">
      <c r="A7" t="s">
        <v>9</v>
      </c>
      <c r="B7">
        <v>6.5095890000000001</v>
      </c>
      <c r="C7" s="1">
        <v>44001</v>
      </c>
      <c r="D7" s="1">
        <v>44366</v>
      </c>
      <c r="E7">
        <v>276</v>
      </c>
      <c r="F7">
        <v>1.3290139999999999</v>
      </c>
      <c r="G7">
        <v>2.71</v>
      </c>
      <c r="H7">
        <v>1</v>
      </c>
      <c r="I7">
        <v>0.98299999999999998</v>
      </c>
      <c r="J7" s="1">
        <v>44180</v>
      </c>
      <c r="K7">
        <f>G7/H7*(J7-C7)/(D7-C7)</f>
        <v>1.3290136986301369</v>
      </c>
    </row>
    <row r="8" spans="1:17" x14ac:dyDescent="0.2">
      <c r="A8" t="s">
        <v>10</v>
      </c>
      <c r="B8">
        <v>9.4301370000000002</v>
      </c>
      <c r="C8" s="1">
        <v>44156</v>
      </c>
      <c r="D8" s="1">
        <v>44337</v>
      </c>
      <c r="E8">
        <v>66</v>
      </c>
      <c r="F8">
        <v>0.17768</v>
      </c>
      <c r="G8">
        <v>2.68</v>
      </c>
      <c r="H8">
        <v>2</v>
      </c>
      <c r="I8">
        <v>0.97389999999999999</v>
      </c>
      <c r="J8" s="1">
        <v>44180</v>
      </c>
      <c r="K8">
        <f t="shared" si="0"/>
        <v>0.17767955801104973</v>
      </c>
    </row>
    <row r="11" spans="1:17" x14ac:dyDescent="0.2">
      <c r="A11" t="s">
        <v>12</v>
      </c>
      <c r="B11" t="s">
        <v>13</v>
      </c>
      <c r="C11" t="s">
        <v>14</v>
      </c>
      <c r="D11" t="s">
        <v>56</v>
      </c>
      <c r="E11" t="s">
        <v>15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5</v>
      </c>
      <c r="M11" t="s">
        <v>6</v>
      </c>
      <c r="N11" t="s">
        <v>7</v>
      </c>
      <c r="O11" t="s">
        <v>8</v>
      </c>
      <c r="P11" t="s">
        <v>9</v>
      </c>
      <c r="Q11" t="s">
        <v>10</v>
      </c>
    </row>
    <row r="12" spans="1:17" x14ac:dyDescent="0.2">
      <c r="A12" t="s">
        <v>29</v>
      </c>
      <c r="B12" t="s">
        <v>25</v>
      </c>
      <c r="C12" t="s">
        <v>26</v>
      </c>
      <c r="D12" t="s">
        <v>27</v>
      </c>
      <c r="E12" t="s">
        <v>28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</row>
    <row r="13" spans="1:17" x14ac:dyDescent="0.2">
      <c r="A13" s="1">
        <v>44082</v>
      </c>
      <c r="B13">
        <v>97.9</v>
      </c>
      <c r="C13" s="1">
        <v>44176</v>
      </c>
      <c r="D13" s="1">
        <v>44181</v>
      </c>
      <c r="E13" t="s">
        <v>16</v>
      </c>
      <c r="F13">
        <f>$B13*I$3+F$3</f>
        <v>102.69346800000002</v>
      </c>
      <c r="G13">
        <f>$B13*$I$4+$F$4</f>
        <v>102.69346800000002</v>
      </c>
      <c r="H13">
        <f>B13*$I$5+$F$5</f>
        <v>102.67288800000001</v>
      </c>
      <c r="I13">
        <f>B13*$I$6+$F$6</f>
        <v>103.343603</v>
      </c>
      <c r="J13">
        <f>B13*$I$7+$F$7</f>
        <v>97.564714000000009</v>
      </c>
      <c r="K13">
        <f>B13*$I$8+$F$8</f>
        <v>95.522490000000005</v>
      </c>
    </row>
    <row r="14" spans="1:17" x14ac:dyDescent="0.2">
      <c r="A14" s="1">
        <v>44083</v>
      </c>
      <c r="B14">
        <v>98.27</v>
      </c>
      <c r="C14" s="1">
        <v>44176</v>
      </c>
      <c r="D14" s="1">
        <v>44181</v>
      </c>
      <c r="E14" t="s">
        <v>16</v>
      </c>
      <c r="F14">
        <f t="shared" ref="F14:F18" si="1">$B14*I$3+F$3</f>
        <v>103.07656600000001</v>
      </c>
      <c r="G14">
        <f t="shared" ref="G14:G18" si="2">$B14*$I$4+$F$4</f>
        <v>103.07656600000001</v>
      </c>
      <c r="H14">
        <f t="shared" ref="H14:H18" si="3">B14*$I$5+$F$5</f>
        <v>103.055986</v>
      </c>
      <c r="I14">
        <f t="shared" ref="I14:I18" si="4">B14*$I$6+$F$6</f>
        <v>103.73243599999999</v>
      </c>
      <c r="J14">
        <f t="shared" ref="J14:J18" si="5">B14*$I$7+$F$7</f>
        <v>97.928423999999993</v>
      </c>
      <c r="K14">
        <f t="shared" ref="K14:K18" si="6">B14*$I$8+$F$8</f>
        <v>95.882832999999991</v>
      </c>
    </row>
    <row r="15" spans="1:17" x14ac:dyDescent="0.2">
      <c r="A15" s="1">
        <v>44084</v>
      </c>
      <c r="B15">
        <v>98.34</v>
      </c>
      <c r="C15" s="1">
        <v>44176</v>
      </c>
      <c r="D15" s="1">
        <v>44181</v>
      </c>
      <c r="E15" t="s">
        <v>16</v>
      </c>
      <c r="F15">
        <f t="shared" si="1"/>
        <v>103.14904400000002</v>
      </c>
      <c r="G15">
        <f t="shared" si="2"/>
        <v>103.14904400000002</v>
      </c>
      <c r="H15">
        <f t="shared" si="3"/>
        <v>103.12846400000001</v>
      </c>
      <c r="I15">
        <f t="shared" si="4"/>
        <v>103.805999</v>
      </c>
      <c r="J15">
        <f t="shared" si="5"/>
        <v>97.997234000000006</v>
      </c>
      <c r="K15">
        <f>B15*$I$8+$F$8</f>
        <v>95.951005999999992</v>
      </c>
    </row>
    <row r="16" spans="1:17" x14ac:dyDescent="0.2">
      <c r="A16" s="1">
        <v>44085</v>
      </c>
      <c r="B16">
        <v>97.86</v>
      </c>
      <c r="C16" s="1">
        <v>44176</v>
      </c>
      <c r="D16" s="1">
        <v>44181</v>
      </c>
      <c r="E16" t="s">
        <v>16</v>
      </c>
      <c r="F16">
        <f t="shared" si="1"/>
        <v>102.65205200000001</v>
      </c>
      <c r="G16">
        <f t="shared" si="2"/>
        <v>102.65205200000001</v>
      </c>
      <c r="H16">
        <f t="shared" si="3"/>
        <v>102.631472</v>
      </c>
      <c r="I16">
        <f t="shared" si="4"/>
        <v>103.30156699999999</v>
      </c>
      <c r="J16">
        <f t="shared" si="5"/>
        <v>97.525394000000006</v>
      </c>
      <c r="K16">
        <f t="shared" si="6"/>
        <v>95.483533999999992</v>
      </c>
    </row>
    <row r="17" spans="1:11" x14ac:dyDescent="0.2">
      <c r="A17" s="1">
        <v>44088</v>
      </c>
      <c r="B17">
        <v>97.7</v>
      </c>
      <c r="C17" s="1">
        <v>44176</v>
      </c>
      <c r="D17" s="1">
        <v>44181</v>
      </c>
      <c r="E17" t="s">
        <v>16</v>
      </c>
      <c r="F17">
        <f>$B17*I$3+F$3</f>
        <v>102.48638800000002</v>
      </c>
      <c r="G17">
        <f t="shared" si="2"/>
        <v>102.48638800000002</v>
      </c>
      <c r="H17">
        <f t="shared" si="3"/>
        <v>102.46580800000001</v>
      </c>
      <c r="I17">
        <f>B17*$I$6+$F$6</f>
        <v>103.13342299999999</v>
      </c>
      <c r="J17">
        <f t="shared" si="5"/>
        <v>97.368114000000006</v>
      </c>
      <c r="K17">
        <f t="shared" si="6"/>
        <v>95.327709999999996</v>
      </c>
    </row>
    <row r="18" spans="1:11" x14ac:dyDescent="0.2">
      <c r="A18" s="1">
        <v>44089</v>
      </c>
      <c r="B18">
        <v>98.034999999999997</v>
      </c>
      <c r="C18" s="1">
        <v>44176</v>
      </c>
      <c r="D18" s="1">
        <v>44181</v>
      </c>
      <c r="E18" t="s">
        <v>16</v>
      </c>
      <c r="F18">
        <f t="shared" si="1"/>
        <v>102.83324700000001</v>
      </c>
      <c r="G18">
        <f t="shared" si="2"/>
        <v>102.83324700000001</v>
      </c>
      <c r="H18">
        <f t="shared" si="3"/>
        <v>102.812667</v>
      </c>
      <c r="I18">
        <f t="shared" si="4"/>
        <v>103.4854745</v>
      </c>
      <c r="J18">
        <f t="shared" si="5"/>
        <v>97.697418999999996</v>
      </c>
      <c r="K18">
        <f t="shared" si="6"/>
        <v>95.653966499999996</v>
      </c>
    </row>
    <row r="19" spans="1:11" x14ac:dyDescent="0.2">
      <c r="A19" s="1"/>
      <c r="C19" s="1"/>
      <c r="D19" s="1"/>
    </row>
    <row r="20" spans="1:11" x14ac:dyDescent="0.2">
      <c r="B20" t="s">
        <v>53</v>
      </c>
      <c r="C20" t="s">
        <v>52</v>
      </c>
      <c r="D20" t="s">
        <v>33</v>
      </c>
      <c r="G20" t="s">
        <v>46</v>
      </c>
      <c r="H20" t="s">
        <v>49</v>
      </c>
      <c r="I20" t="s">
        <v>50</v>
      </c>
      <c r="J20" t="s">
        <v>51</v>
      </c>
    </row>
    <row r="21" spans="1:11" x14ac:dyDescent="0.2">
      <c r="B21">
        <v>3.3500000000000002E-2</v>
      </c>
      <c r="C21" s="2">
        <v>2</v>
      </c>
      <c r="D21">
        <f>B13*$I$5+$F$5</f>
        <v>102.67288800000001</v>
      </c>
      <c r="E21" t="s">
        <v>34</v>
      </c>
      <c r="F21">
        <f>$G$3/$H$3</f>
        <v>1.7949999999999999</v>
      </c>
      <c r="G21" s="1">
        <v>44230</v>
      </c>
      <c r="H21">
        <f>G21-J3</f>
        <v>50</v>
      </c>
      <c r="I21">
        <v>1</v>
      </c>
      <c r="J21">
        <f>G21-C3</f>
        <v>184</v>
      </c>
      <c r="K21">
        <f>F21/(1+$B$21/$C$21)^($H$21/$J$21+I21-1)</f>
        <v>1.7869157535807587</v>
      </c>
    </row>
    <row r="22" spans="1:11" x14ac:dyDescent="0.2">
      <c r="E22" t="s">
        <v>35</v>
      </c>
      <c r="F22">
        <f t="shared" ref="F22:F33" si="7">$G$3/$H$3</f>
        <v>1.7949999999999999</v>
      </c>
      <c r="G22" s="1">
        <v>44411</v>
      </c>
      <c r="I22">
        <v>2</v>
      </c>
      <c r="K22">
        <f>F22/(1+$B$21/$C$21)^($H$21/$J$21+I22-1)</f>
        <v>1.7574779971288503</v>
      </c>
    </row>
    <row r="23" spans="1:11" x14ac:dyDescent="0.2">
      <c r="E23" t="s">
        <v>36</v>
      </c>
      <c r="F23">
        <f t="shared" si="7"/>
        <v>1.7949999999999999</v>
      </c>
      <c r="G23" s="1">
        <v>44595</v>
      </c>
      <c r="I23">
        <v>3</v>
      </c>
      <c r="K23">
        <f t="shared" ref="K23:K34" si="8">F23/(1+$B$21/$C$21)^($H$21/$J$21+I23-1)</f>
        <v>1.7285252000283748</v>
      </c>
    </row>
    <row r="24" spans="1:11" x14ac:dyDescent="0.2">
      <c r="E24" t="s">
        <v>37</v>
      </c>
      <c r="F24">
        <f t="shared" si="7"/>
        <v>1.7949999999999999</v>
      </c>
      <c r="G24" s="1">
        <v>44776</v>
      </c>
      <c r="I24">
        <v>4</v>
      </c>
      <c r="K24">
        <f t="shared" si="8"/>
        <v>1.7000493730301203</v>
      </c>
    </row>
    <row r="25" spans="1:11" x14ac:dyDescent="0.2">
      <c r="E25" t="s">
        <v>38</v>
      </c>
      <c r="F25">
        <f t="shared" si="7"/>
        <v>1.7949999999999999</v>
      </c>
      <c r="G25" s="1">
        <v>44960</v>
      </c>
      <c r="I25">
        <v>5</v>
      </c>
      <c r="K25">
        <f t="shared" si="8"/>
        <v>1.6720426585002415</v>
      </c>
    </row>
    <row r="26" spans="1:11" x14ac:dyDescent="0.2">
      <c r="E26" t="s">
        <v>39</v>
      </c>
      <c r="F26">
        <f t="shared" si="7"/>
        <v>1.7949999999999999</v>
      </c>
      <c r="G26" s="1">
        <v>45141</v>
      </c>
      <c r="I26">
        <v>6</v>
      </c>
      <c r="K26">
        <f t="shared" si="8"/>
        <v>1.6444973282520199</v>
      </c>
    </row>
    <row r="27" spans="1:11" x14ac:dyDescent="0.2">
      <c r="E27" t="s">
        <v>40</v>
      </c>
      <c r="F27">
        <f t="shared" si="7"/>
        <v>1.7949999999999999</v>
      </c>
      <c r="G27" s="1">
        <v>45325</v>
      </c>
      <c r="I27">
        <v>7</v>
      </c>
      <c r="K27">
        <f t="shared" si="8"/>
        <v>1.6174057814133462</v>
      </c>
    </row>
    <row r="28" spans="1:11" x14ac:dyDescent="0.2">
      <c r="E28" t="s">
        <v>41</v>
      </c>
      <c r="F28">
        <f t="shared" si="7"/>
        <v>1.7949999999999999</v>
      </c>
      <c r="G28" s="1">
        <v>45507</v>
      </c>
      <c r="I28">
        <v>8</v>
      </c>
      <c r="K28">
        <f t="shared" si="8"/>
        <v>1.5907605423293298</v>
      </c>
    </row>
    <row r="29" spans="1:11" x14ac:dyDescent="0.2">
      <c r="E29" t="s">
        <v>42</v>
      </c>
      <c r="F29">
        <f t="shared" si="7"/>
        <v>1.7949999999999999</v>
      </c>
      <c r="G29" s="1">
        <v>45691</v>
      </c>
      <c r="I29">
        <v>9</v>
      </c>
      <c r="K29">
        <f t="shared" si="8"/>
        <v>1.5645542584994638</v>
      </c>
    </row>
    <row r="30" spans="1:11" x14ac:dyDescent="0.2">
      <c r="E30" t="s">
        <v>43</v>
      </c>
      <c r="F30">
        <f t="shared" si="7"/>
        <v>1.7949999999999999</v>
      </c>
      <c r="G30" s="1">
        <v>45872</v>
      </c>
      <c r="I30">
        <v>10</v>
      </c>
      <c r="K30">
        <f t="shared" si="8"/>
        <v>1.5387796985487718</v>
      </c>
    </row>
    <row r="31" spans="1:11" x14ac:dyDescent="0.2">
      <c r="E31" t="s">
        <v>44</v>
      </c>
      <c r="F31">
        <f t="shared" si="7"/>
        <v>1.7949999999999999</v>
      </c>
      <c r="G31" s="1">
        <v>46056</v>
      </c>
      <c r="I31">
        <v>11</v>
      </c>
      <c r="K31">
        <f t="shared" si="8"/>
        <v>1.5134297502323792</v>
      </c>
    </row>
    <row r="32" spans="1:11" x14ac:dyDescent="0.2">
      <c r="E32" t="s">
        <v>45</v>
      </c>
      <c r="F32">
        <f t="shared" si="7"/>
        <v>1.7949999999999999</v>
      </c>
      <c r="G32" s="1">
        <v>46237</v>
      </c>
      <c r="I32">
        <v>12</v>
      </c>
      <c r="K32">
        <f t="shared" si="8"/>
        <v>1.4884974184729571</v>
      </c>
    </row>
    <row r="33" spans="5:11" x14ac:dyDescent="0.2">
      <c r="E33" t="s">
        <v>47</v>
      </c>
      <c r="F33">
        <f t="shared" si="7"/>
        <v>1.7949999999999999</v>
      </c>
      <c r="G33" s="1">
        <v>46421</v>
      </c>
      <c r="I33">
        <v>13</v>
      </c>
      <c r="K33">
        <f t="shared" si="8"/>
        <v>1.4639758234304965</v>
      </c>
    </row>
    <row r="34" spans="5:11" x14ac:dyDescent="0.2">
      <c r="E34" t="s">
        <v>48</v>
      </c>
      <c r="F34">
        <f>$G$3/$H$3+100</f>
        <v>101.795</v>
      </c>
      <c r="G34" s="1">
        <v>46602</v>
      </c>
      <c r="I34">
        <v>14</v>
      </c>
      <c r="K34">
        <f t="shared" si="8"/>
        <v>81.65479962500396</v>
      </c>
    </row>
    <row r="35" spans="5:11" x14ac:dyDescent="0.2">
      <c r="K35">
        <f>SUM(K21:K34)</f>
        <v>102.72171120845107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2020-09-16T09:27:09Z</dcterms:created>
  <dcterms:modified xsi:type="dcterms:W3CDTF">2020-09-24T08:50:28Z</dcterms:modified>
</cp:coreProperties>
</file>