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yzc\专题\收益率曲线陡平\"/>
    </mc:Choice>
  </mc:AlternateContent>
  <xr:revisionPtr revIDLastSave="0" documentId="13_ncr:1_{F2BF450A-EE56-4B22-8C2D-635719E2A67E}" xr6:coauthVersionLast="45" xr6:coauthVersionMax="45" xr10:uidLastSave="{00000000-0000-0000-0000-000000000000}"/>
  <bookViews>
    <workbookView xWindow="-28920" yWindow="-120" windowWidth="29040" windowHeight="15990" activeTab="6" xr2:uid="{75884566-F670-408C-B9AC-8D23D1F95DD0}"/>
  </bookViews>
  <sheets>
    <sheet name="收益率曲线历史变化情况一览（2008-2020）" sheetId="1" r:id="rId1"/>
    <sheet name="Sheet1" sheetId="2" r:id="rId2"/>
    <sheet name="Sheet2" sheetId="3" r:id="rId3"/>
    <sheet name="Sheet3" sheetId="4" r:id="rId4"/>
    <sheet name="趋势策略" sheetId="5" r:id="rId5"/>
    <sheet name="反转策略" sheetId="6" r:id="rId6"/>
    <sheet name="止损反抽" sheetId="7" r:id="rId7"/>
  </sheets>
  <definedNames>
    <definedName name="_xlnm._FilterDatabase" localSheetId="0" hidden="1">'收益率曲线历史变化情况一览（2008-2020）'!$A$1:$P$50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8" i="7" l="1"/>
  <c r="E38" i="7"/>
  <c r="D38" i="7"/>
  <c r="C38" i="7"/>
  <c r="F37" i="7"/>
  <c r="E37" i="7"/>
  <c r="D37" i="7"/>
  <c r="C37" i="7"/>
  <c r="F36" i="7"/>
  <c r="E36" i="7"/>
  <c r="D36" i="7"/>
  <c r="C36" i="7"/>
  <c r="F35" i="7"/>
  <c r="E35" i="7"/>
  <c r="D35" i="7"/>
  <c r="C35" i="7"/>
  <c r="C16" i="7" l="1"/>
  <c r="D16" i="7"/>
  <c r="E16" i="7"/>
  <c r="F16" i="7"/>
  <c r="C17" i="7"/>
  <c r="D17" i="7"/>
  <c r="E17" i="7"/>
  <c r="F17" i="7"/>
  <c r="C18" i="7"/>
  <c r="D18" i="7"/>
  <c r="E18" i="7"/>
  <c r="F18" i="7"/>
  <c r="D15" i="7"/>
  <c r="E15" i="7"/>
  <c r="F15" i="7"/>
  <c r="C15" i="7"/>
  <c r="K18" i="6" l="1"/>
  <c r="D18" i="6" l="1"/>
  <c r="D19" i="6"/>
  <c r="D20" i="6"/>
  <c r="D21" i="6"/>
  <c r="L21" i="6"/>
  <c r="K21" i="6"/>
  <c r="J21" i="6"/>
  <c r="I21" i="6"/>
  <c r="H21" i="6"/>
  <c r="G21" i="6"/>
  <c r="F21" i="6"/>
  <c r="E21" i="6"/>
  <c r="C21" i="6"/>
  <c r="L20" i="6"/>
  <c r="K20" i="6"/>
  <c r="J20" i="6"/>
  <c r="I20" i="6"/>
  <c r="H20" i="6"/>
  <c r="G20" i="6"/>
  <c r="F20" i="6"/>
  <c r="E20" i="6"/>
  <c r="C20" i="6"/>
  <c r="L19" i="6"/>
  <c r="K19" i="6"/>
  <c r="J19" i="6"/>
  <c r="I19" i="6"/>
  <c r="H19" i="6"/>
  <c r="G19" i="6"/>
  <c r="F19" i="6"/>
  <c r="E19" i="6"/>
  <c r="C19" i="6"/>
  <c r="L18" i="6"/>
  <c r="J18" i="6"/>
  <c r="I18" i="6"/>
  <c r="H18" i="6"/>
  <c r="G18" i="6"/>
  <c r="F18" i="6"/>
  <c r="E18" i="6"/>
  <c r="C18" i="6"/>
  <c r="F17" i="5" l="1"/>
  <c r="F18" i="5"/>
  <c r="D17" i="5"/>
  <c r="D18" i="5"/>
  <c r="F20" i="5" l="1"/>
  <c r="L19" i="5"/>
  <c r="E17" i="5"/>
  <c r="G17" i="5"/>
  <c r="H17" i="5"/>
  <c r="I17" i="5"/>
  <c r="J17" i="5"/>
  <c r="K17" i="5"/>
  <c r="L17" i="5"/>
  <c r="E18" i="5"/>
  <c r="G18" i="5"/>
  <c r="H18" i="5"/>
  <c r="I18" i="5"/>
  <c r="J18" i="5"/>
  <c r="K18" i="5"/>
  <c r="L18" i="5"/>
  <c r="D19" i="5"/>
  <c r="E19" i="5"/>
  <c r="F19" i="5"/>
  <c r="G19" i="5"/>
  <c r="H19" i="5"/>
  <c r="I19" i="5"/>
  <c r="J19" i="5"/>
  <c r="K19" i="5"/>
  <c r="D20" i="5"/>
  <c r="E20" i="5"/>
  <c r="G20" i="5"/>
  <c r="H20" i="5"/>
  <c r="I20" i="5"/>
  <c r="J20" i="5"/>
  <c r="K20" i="5"/>
  <c r="L20" i="5"/>
  <c r="C18" i="5"/>
  <c r="C19" i="5"/>
  <c r="C20" i="5"/>
  <c r="C17" i="5"/>
  <c r="F2" i="1" l="1"/>
  <c r="G2" i="1" s="1"/>
  <c r="J2" i="1"/>
  <c r="K2" i="1" s="1"/>
  <c r="F3" i="1"/>
  <c r="G3" i="1" s="1"/>
  <c r="J3" i="1"/>
  <c r="K3" i="1" s="1"/>
  <c r="F4" i="1"/>
  <c r="G4" i="1" s="1"/>
  <c r="J4" i="1"/>
  <c r="K4" i="1" s="1"/>
  <c r="F5" i="1"/>
  <c r="G5" i="1" s="1"/>
  <c r="J5" i="1"/>
  <c r="K5" i="1" s="1"/>
  <c r="F6" i="1"/>
  <c r="G6" i="1" s="1"/>
  <c r="J6" i="1"/>
  <c r="K6" i="1" s="1"/>
  <c r="F7" i="1"/>
  <c r="G7" i="1" s="1"/>
  <c r="J7" i="1"/>
  <c r="K7" i="1" s="1"/>
  <c r="F8" i="1"/>
  <c r="G8" i="1" s="1"/>
  <c r="J8" i="1"/>
  <c r="K8" i="1" s="1"/>
  <c r="F9" i="1"/>
  <c r="G9" i="1" s="1"/>
  <c r="J9" i="1"/>
  <c r="K9" i="1" s="1"/>
  <c r="F10" i="1"/>
  <c r="G10" i="1" s="1"/>
  <c r="J10" i="1"/>
  <c r="K10" i="1" s="1"/>
  <c r="F11" i="1"/>
  <c r="G11" i="1" s="1"/>
  <c r="J11" i="1"/>
  <c r="K11" i="1" s="1"/>
  <c r="F12" i="1"/>
  <c r="G12" i="1" s="1"/>
  <c r="J12" i="1"/>
  <c r="K12" i="1" s="1"/>
  <c r="F13" i="1"/>
  <c r="G13" i="1" s="1"/>
  <c r="J13" i="1"/>
  <c r="K13" i="1" s="1"/>
  <c r="F14" i="1"/>
  <c r="G14" i="1" s="1"/>
  <c r="J14" i="1"/>
  <c r="K14" i="1" s="1"/>
  <c r="F15" i="1"/>
  <c r="G15" i="1" s="1"/>
  <c r="J15" i="1"/>
  <c r="K15" i="1" s="1"/>
  <c r="F16" i="1"/>
  <c r="G16" i="1" s="1"/>
  <c r="J16" i="1"/>
  <c r="K16" i="1" s="1"/>
  <c r="F17" i="1"/>
  <c r="G17" i="1" s="1"/>
  <c r="J17" i="1"/>
  <c r="K17" i="1" s="1"/>
  <c r="F18" i="1"/>
  <c r="G18" i="1" s="1"/>
  <c r="J18" i="1"/>
  <c r="K18" i="1" s="1"/>
  <c r="F19" i="1"/>
  <c r="G19" i="1" s="1"/>
  <c r="J19" i="1"/>
  <c r="K19" i="1" s="1"/>
  <c r="F20" i="1"/>
  <c r="G20" i="1" s="1"/>
  <c r="J20" i="1"/>
  <c r="K20" i="1" s="1"/>
  <c r="F21" i="1"/>
  <c r="G21" i="1" s="1"/>
  <c r="J21" i="1"/>
  <c r="K21" i="1" s="1"/>
  <c r="F22" i="1"/>
  <c r="G22" i="1" s="1"/>
  <c r="J22" i="1"/>
  <c r="K22" i="1" s="1"/>
  <c r="F23" i="1"/>
  <c r="G23" i="1" s="1"/>
  <c r="J23" i="1"/>
  <c r="K23" i="1" s="1"/>
  <c r="F24" i="1"/>
  <c r="G24" i="1" s="1"/>
  <c r="J24" i="1"/>
  <c r="K24" i="1" s="1"/>
  <c r="F25" i="1"/>
  <c r="G25" i="1" s="1"/>
  <c r="J25" i="1"/>
  <c r="K25" i="1" s="1"/>
  <c r="F26" i="1"/>
  <c r="G26" i="1" s="1"/>
  <c r="J26" i="1"/>
  <c r="K26" i="1" s="1"/>
  <c r="F27" i="1"/>
  <c r="G27" i="1" s="1"/>
  <c r="J27" i="1"/>
  <c r="K27" i="1" s="1"/>
  <c r="F28" i="1"/>
  <c r="G28" i="1" s="1"/>
  <c r="J28" i="1"/>
  <c r="K28" i="1" s="1"/>
  <c r="F29" i="1"/>
  <c r="G29" i="1" s="1"/>
  <c r="J29" i="1"/>
  <c r="K29" i="1" s="1"/>
  <c r="F30" i="1"/>
  <c r="G30" i="1" s="1"/>
  <c r="J30" i="1"/>
  <c r="K30" i="1" s="1"/>
  <c r="F31" i="1"/>
  <c r="G31" i="1" s="1"/>
  <c r="J31" i="1"/>
  <c r="K31" i="1" s="1"/>
  <c r="F32" i="1"/>
  <c r="G32" i="1" s="1"/>
  <c r="J32" i="1"/>
  <c r="K32" i="1" s="1"/>
  <c r="F33" i="1"/>
  <c r="G33" i="1" s="1"/>
  <c r="J33" i="1"/>
  <c r="K33" i="1" s="1"/>
  <c r="F34" i="1"/>
  <c r="G34" i="1" s="1"/>
  <c r="J34" i="1"/>
  <c r="K34" i="1" s="1"/>
  <c r="F35" i="1"/>
  <c r="G35" i="1" s="1"/>
  <c r="J35" i="1"/>
  <c r="K35" i="1" s="1"/>
  <c r="F36" i="1"/>
  <c r="G36" i="1" s="1"/>
  <c r="J36" i="1"/>
  <c r="K36" i="1" s="1"/>
  <c r="F37" i="1"/>
  <c r="G37" i="1" s="1"/>
  <c r="J37" i="1"/>
  <c r="K37" i="1" s="1"/>
  <c r="F38" i="1"/>
  <c r="G38" i="1" s="1"/>
  <c r="J38" i="1"/>
  <c r="K38" i="1" s="1"/>
  <c r="F39" i="1"/>
  <c r="G39" i="1" s="1"/>
  <c r="J39" i="1"/>
  <c r="K39" i="1" s="1"/>
  <c r="F40" i="1"/>
  <c r="G40" i="1" s="1"/>
  <c r="J40" i="1"/>
  <c r="K40" i="1" s="1"/>
  <c r="F41" i="1"/>
  <c r="G41" i="1" s="1"/>
  <c r="J41" i="1"/>
  <c r="K41" i="1" s="1"/>
  <c r="F42" i="1"/>
  <c r="G42" i="1" s="1"/>
  <c r="J42" i="1"/>
  <c r="K42" i="1" s="1"/>
  <c r="F43" i="1"/>
  <c r="G43" i="1" s="1"/>
  <c r="J43" i="1"/>
  <c r="K43" i="1" s="1"/>
  <c r="F44" i="1"/>
  <c r="G44" i="1" s="1"/>
  <c r="J44" i="1"/>
  <c r="K44" i="1" s="1"/>
  <c r="F45" i="1"/>
  <c r="G45" i="1" s="1"/>
  <c r="J45" i="1"/>
  <c r="K45" i="1" s="1"/>
  <c r="F46" i="1"/>
  <c r="G46" i="1" s="1"/>
  <c r="J46" i="1"/>
  <c r="K46" i="1" s="1"/>
  <c r="F47" i="1"/>
  <c r="G47" i="1" s="1"/>
  <c r="J47" i="1"/>
  <c r="K47" i="1" s="1"/>
  <c r="F48" i="1"/>
  <c r="G48" i="1" s="1"/>
  <c r="J48" i="1"/>
  <c r="K48" i="1" s="1"/>
  <c r="F49" i="1"/>
  <c r="G49" i="1" s="1"/>
  <c r="J49" i="1"/>
  <c r="K49" i="1" s="1"/>
  <c r="F50" i="1"/>
  <c r="G50" i="1" s="1"/>
  <c r="J50" i="1"/>
  <c r="K50" i="1" s="1"/>
  <c r="F31" i="3" l="1"/>
  <c r="G31" i="3"/>
  <c r="H31" i="3"/>
  <c r="I31" i="3"/>
  <c r="J31" i="3"/>
  <c r="E31" i="3"/>
  <c r="F30" i="3"/>
  <c r="G30" i="3"/>
  <c r="H30" i="3"/>
  <c r="I30" i="3"/>
  <c r="J30" i="3"/>
  <c r="E30" i="3"/>
  <c r="F29" i="3"/>
  <c r="G29" i="3"/>
  <c r="H29" i="3"/>
  <c r="I29" i="3"/>
  <c r="J29" i="3"/>
  <c r="E29" i="3"/>
  <c r="F28" i="3"/>
  <c r="G28" i="3"/>
  <c r="H28" i="3"/>
  <c r="I28" i="3"/>
  <c r="J28" i="3"/>
  <c r="E28" i="3"/>
  <c r="F27" i="3"/>
  <c r="G27" i="3"/>
  <c r="H27" i="3"/>
  <c r="I27" i="3"/>
  <c r="J27" i="3"/>
  <c r="E27" i="3"/>
  <c r="F26" i="3"/>
  <c r="G26" i="3"/>
  <c r="H26" i="3"/>
  <c r="I26" i="3"/>
  <c r="J26" i="3"/>
  <c r="E26" i="3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2" i="1"/>
  <c r="A49" i="1"/>
  <c r="A5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23" i="1"/>
  <c r="A24" i="1"/>
  <c r="A2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5" i="1"/>
  <c r="A26" i="1"/>
  <c r="A27" i="1"/>
  <c r="A28" i="1"/>
  <c r="A29" i="1"/>
  <c r="A30" i="1"/>
  <c r="A3" i="1"/>
  <c r="N50" i="1" l="1"/>
  <c r="N46" i="1"/>
  <c r="N42" i="1"/>
  <c r="N38" i="1"/>
  <c r="N34" i="1"/>
  <c r="N30" i="1"/>
  <c r="N26" i="1"/>
  <c r="N22" i="1"/>
  <c r="N18" i="1"/>
  <c r="N14" i="1"/>
  <c r="N10" i="1"/>
  <c r="N6" i="1"/>
  <c r="N2" i="1"/>
  <c r="N49" i="1"/>
  <c r="N45" i="1"/>
  <c r="N41" i="1"/>
  <c r="N37" i="1"/>
  <c r="N33" i="1"/>
  <c r="N29" i="1"/>
  <c r="N25" i="1"/>
  <c r="N21" i="1"/>
  <c r="N17" i="1"/>
  <c r="N13" i="1"/>
  <c r="N9" i="1"/>
  <c r="N5" i="1"/>
  <c r="N48" i="1"/>
  <c r="N44" i="1"/>
  <c r="N40" i="1"/>
  <c r="N36" i="1"/>
  <c r="N32" i="1"/>
  <c r="N28" i="1"/>
  <c r="N24" i="1"/>
  <c r="N20" i="1"/>
  <c r="N16" i="1"/>
  <c r="N12" i="1"/>
  <c r="N8" i="1"/>
  <c r="N4" i="1"/>
  <c r="N47" i="1"/>
  <c r="N43" i="1"/>
  <c r="N39" i="1"/>
  <c r="N35" i="1"/>
  <c r="N31" i="1"/>
  <c r="N27" i="1"/>
  <c r="N23" i="1"/>
  <c r="N19" i="1"/>
  <c r="N15" i="1"/>
  <c r="N11" i="1"/>
  <c r="N7" i="1"/>
  <c r="N3" i="1"/>
  <c r="P22" i="1" l="1"/>
  <c r="Q22" i="1"/>
  <c r="Q11" i="1"/>
  <c r="P11" i="1"/>
  <c r="P27" i="1"/>
  <c r="Q27" i="1"/>
  <c r="P43" i="1"/>
  <c r="Q43" i="1"/>
  <c r="P12" i="1"/>
  <c r="Q12" i="1"/>
  <c r="P28" i="1"/>
  <c r="Q28" i="1"/>
  <c r="P44" i="1"/>
  <c r="Q44" i="1"/>
  <c r="Q13" i="1"/>
  <c r="P13" i="1"/>
  <c r="P29" i="1"/>
  <c r="Q29" i="1"/>
  <c r="P45" i="1"/>
  <c r="Q45" i="1"/>
  <c r="P10" i="1"/>
  <c r="Q10" i="1"/>
  <c r="P26" i="1"/>
  <c r="Q26" i="1"/>
  <c r="P42" i="1"/>
  <c r="Q42" i="1"/>
  <c r="Q7" i="1"/>
  <c r="P7" i="1"/>
  <c r="P23" i="1"/>
  <c r="Q23" i="1"/>
  <c r="P39" i="1"/>
  <c r="Q39" i="1"/>
  <c r="Q8" i="1"/>
  <c r="P8" i="1"/>
  <c r="P24" i="1"/>
  <c r="Q24" i="1"/>
  <c r="P40" i="1"/>
  <c r="Q40" i="1"/>
  <c r="Q9" i="1"/>
  <c r="P9" i="1"/>
  <c r="P25" i="1"/>
  <c r="Q25" i="1"/>
  <c r="P41" i="1"/>
  <c r="Q41" i="1"/>
  <c r="Q6" i="1"/>
  <c r="P6" i="1"/>
  <c r="P38" i="1"/>
  <c r="Q38" i="1"/>
  <c r="P15" i="1"/>
  <c r="Q15" i="1"/>
  <c r="P31" i="1"/>
  <c r="Q31" i="1"/>
  <c r="P47" i="1"/>
  <c r="Q47" i="1"/>
  <c r="P16" i="1"/>
  <c r="Q16" i="1"/>
  <c r="P32" i="1"/>
  <c r="Q32" i="1"/>
  <c r="P48" i="1"/>
  <c r="Q48" i="1"/>
  <c r="P17" i="1"/>
  <c r="Q17" i="1"/>
  <c r="P33" i="1"/>
  <c r="Q33" i="1"/>
  <c r="P49" i="1"/>
  <c r="Q49" i="1"/>
  <c r="P14" i="1"/>
  <c r="Q14" i="1"/>
  <c r="P30" i="1"/>
  <c r="Q30" i="1"/>
  <c r="P46" i="1"/>
  <c r="Q46" i="1"/>
  <c r="Q3" i="1"/>
  <c r="P3" i="1"/>
  <c r="P19" i="1"/>
  <c r="Q19" i="1"/>
  <c r="P35" i="1"/>
  <c r="Q35" i="1"/>
  <c r="Q4" i="1"/>
  <c r="P4" i="1"/>
  <c r="P20" i="1"/>
  <c r="Q20" i="1"/>
  <c r="P36" i="1"/>
  <c r="Q36" i="1"/>
  <c r="Q5" i="1"/>
  <c r="P5" i="1"/>
  <c r="P21" i="1"/>
  <c r="Q21" i="1"/>
  <c r="P37" i="1"/>
  <c r="Q37" i="1"/>
  <c r="Q2" i="1"/>
  <c r="P2" i="1"/>
  <c r="P18" i="1"/>
  <c r="Q18" i="1"/>
  <c r="P34" i="1"/>
  <c r="Q34" i="1"/>
  <c r="P50" i="1"/>
  <c r="Q50" i="1"/>
</calcChain>
</file>

<file path=xl/sharedStrings.xml><?xml version="1.0" encoding="utf-8"?>
<sst xmlns="http://schemas.openxmlformats.org/spreadsheetml/2006/main" count="339" uniqueCount="80">
  <si>
    <t>期初时间</t>
    <phoneticPr fontId="1" type="noConversion"/>
  </si>
  <si>
    <t>期末时间</t>
    <phoneticPr fontId="1" type="noConversion"/>
  </si>
  <si>
    <t>持续交易日</t>
    <phoneticPr fontId="1" type="noConversion"/>
  </si>
  <si>
    <t>10Y国债收益率</t>
    <phoneticPr fontId="1" type="noConversion"/>
  </si>
  <si>
    <t>5Y国债收益率</t>
    <phoneticPr fontId="1" type="noConversion"/>
  </si>
  <si>
    <t>曲线变化</t>
    <phoneticPr fontId="1" type="noConversion"/>
  </si>
  <si>
    <t>变化（BP）</t>
    <phoneticPr fontId="1" type="noConversion"/>
  </si>
  <si>
    <t>期末利差（BP）</t>
    <phoneticPr fontId="1" type="noConversion"/>
  </si>
  <si>
    <t>期初利差（BP）</t>
    <phoneticPr fontId="1" type="noConversion"/>
  </si>
  <si>
    <t>期初5Y</t>
    <phoneticPr fontId="1" type="noConversion"/>
  </si>
  <si>
    <t>期末5Y</t>
    <phoneticPr fontId="1" type="noConversion"/>
  </si>
  <si>
    <t>期初10Y</t>
    <phoneticPr fontId="1" type="noConversion"/>
  </si>
  <si>
    <t>期末10Y</t>
    <phoneticPr fontId="1" type="noConversion"/>
  </si>
  <si>
    <t>变陡</t>
    <phoneticPr fontId="1" type="noConversion"/>
  </si>
  <si>
    <t>变平</t>
    <phoneticPr fontId="1" type="noConversion"/>
  </si>
  <si>
    <t>震荡</t>
    <phoneticPr fontId="1" type="noConversion"/>
  </si>
  <si>
    <t>1Y国债变化</t>
    <phoneticPr fontId="1" type="noConversion"/>
  </si>
  <si>
    <t>10Y国债变化</t>
    <phoneticPr fontId="1" type="noConversion"/>
  </si>
  <si>
    <t>次数</t>
    <phoneticPr fontId="1" type="noConversion"/>
  </si>
  <si>
    <t>期限利差变化平均幅度</t>
    <phoneticPr fontId="1" type="noConversion"/>
  </si>
  <si>
    <t>变平（23次）</t>
    <phoneticPr fontId="1" type="noConversion"/>
  </si>
  <si>
    <t>上行</t>
    <phoneticPr fontId="1" type="noConversion"/>
  </si>
  <si>
    <t>下行</t>
    <phoneticPr fontId="1" type="noConversion"/>
  </si>
  <si>
    <t>平均交易日数</t>
    <phoneticPr fontId="1" type="noConversion"/>
  </si>
  <si>
    <t>变陡（21次）</t>
    <phoneticPr fontId="1" type="noConversion"/>
  </si>
  <si>
    <t>震荡（5次）</t>
    <phoneticPr fontId="1" type="noConversion"/>
  </si>
  <si>
    <t>日期</t>
  </si>
  <si>
    <t>存款</t>
    <phoneticPr fontId="1" type="noConversion"/>
  </si>
  <si>
    <t>贷款</t>
    <phoneticPr fontId="1" type="noConversion"/>
  </si>
  <si>
    <t>国债期限利差变化情况（10Y-5Y）</t>
    <phoneticPr fontId="1" type="noConversion"/>
  </si>
  <si>
    <t>1D</t>
    <phoneticPr fontId="1" type="noConversion"/>
  </si>
  <si>
    <t>5D</t>
    <phoneticPr fontId="1" type="noConversion"/>
  </si>
  <si>
    <t>10D</t>
    <phoneticPr fontId="1" type="noConversion"/>
  </si>
  <si>
    <t>20D</t>
    <phoneticPr fontId="1" type="noConversion"/>
  </si>
  <si>
    <t>30D</t>
    <phoneticPr fontId="1" type="noConversion"/>
  </si>
  <si>
    <t>40D</t>
    <phoneticPr fontId="1" type="noConversion"/>
  </si>
  <si>
    <t>下调0.27%</t>
  </si>
  <si>
    <t>下调1.08%</t>
  </si>
  <si>
    <t>上调0.25%</t>
  </si>
  <si>
    <t>下调0.25%</t>
  </si>
  <si>
    <t>下调0.31%</t>
  </si>
  <si>
    <t>下调0.4%</t>
  </si>
  <si>
    <t>LPR</t>
    <phoneticPr fontId="1" type="noConversion"/>
  </si>
  <si>
    <t>下调0.06%</t>
    <phoneticPr fontId="1" type="noConversion"/>
  </si>
  <si>
    <t>下调0.05%</t>
    <phoneticPr fontId="1" type="noConversion"/>
  </si>
  <si>
    <t>下调0.10%</t>
    <phoneticPr fontId="1" type="noConversion"/>
  </si>
  <si>
    <t>下调0.20%</t>
    <phoneticPr fontId="1" type="noConversion"/>
  </si>
  <si>
    <t>加息后期限利差变化（均值）</t>
    <phoneticPr fontId="1" type="noConversion"/>
  </si>
  <si>
    <t>加息后期限利差变化（最小值）</t>
    <phoneticPr fontId="1" type="noConversion"/>
  </si>
  <si>
    <t>加息后期限利差变化（最大值）</t>
    <phoneticPr fontId="1" type="noConversion"/>
  </si>
  <si>
    <t>减息后期限利差变化（均值）</t>
    <phoneticPr fontId="1" type="noConversion"/>
  </si>
  <si>
    <t>减息后期限利差变化（最小值）</t>
    <phoneticPr fontId="1" type="noConversion"/>
  </si>
  <si>
    <t>减息后期限利差变化（最大值）</t>
    <phoneticPr fontId="1" type="noConversion"/>
  </si>
  <si>
    <t>10Y国债对期限利差变动的贡献</t>
    <phoneticPr fontId="1" type="noConversion"/>
  </si>
  <si>
    <t>5Y国债对期限利差变动的贡献</t>
    <phoneticPr fontId="1" type="noConversion"/>
  </si>
  <si>
    <t>资金面变动方向</t>
    <phoneticPr fontId="1" type="noConversion"/>
  </si>
  <si>
    <t>国债收益率曲线发生拐点时期</t>
    <phoneticPr fontId="1" type="noConversion"/>
  </si>
  <si>
    <t>收益率曲线变动方向</t>
    <phoneticPr fontId="1" type="noConversion"/>
  </si>
  <si>
    <t>收益率曲线变动滞后资金利率交易日天数</t>
    <phoneticPr fontId="1" type="noConversion"/>
  </si>
  <si>
    <t>货币市场加权利率发生拐点时</t>
    <phoneticPr fontId="1" type="noConversion"/>
  </si>
  <si>
    <t>震荡</t>
  </si>
  <si>
    <t>变平</t>
  </si>
  <si>
    <t>变陡</t>
  </si>
  <si>
    <t>变松</t>
  </si>
  <si>
    <t>变松</t>
    <phoneticPr fontId="1" type="noConversion"/>
  </si>
  <si>
    <t>变紧</t>
  </si>
  <si>
    <t>变紧</t>
    <phoneticPr fontId="1" type="noConversion"/>
  </si>
  <si>
    <t>五年期国债收益率</t>
    <phoneticPr fontId="1" type="noConversion"/>
  </si>
  <si>
    <t>十年期国债收益率</t>
    <phoneticPr fontId="1" type="noConversion"/>
  </si>
  <si>
    <t>下行</t>
  </si>
  <si>
    <t>上行</t>
  </si>
  <si>
    <t>过去天数</t>
    <phoneticPr fontId="1" type="noConversion"/>
  </si>
  <si>
    <t>交易分位数</t>
    <phoneticPr fontId="1" type="noConversion"/>
  </si>
  <si>
    <t>年化收益率</t>
    <phoneticPr fontId="1" type="noConversion"/>
  </si>
  <si>
    <t>最大回撤</t>
    <phoneticPr fontId="1" type="noConversion"/>
  </si>
  <si>
    <t>由于无法计算2020年之后的收益率，所以截止至2019年12月底</t>
    <phoneticPr fontId="1" type="noConversion"/>
  </si>
  <si>
    <t>止损线</t>
    <phoneticPr fontId="1" type="noConversion"/>
  </si>
  <si>
    <t>反抽线</t>
    <phoneticPr fontId="1" type="noConversion"/>
  </si>
  <si>
    <t>2020年之前</t>
    <phoneticPr fontId="1" type="noConversion"/>
  </si>
  <si>
    <t>包含2020年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</si>
</sst>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#,###,##0.0000_ "/>
    <numFmt numFmtId="177" formatCode="###,###,###,###,##0.00_ "/>
    <numFmt numFmtId="178" formatCode="yyyy\-mm\-dd;@"/>
    <numFmt numFmtId="179" formatCode="0.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2" fillId="0" borderId="0" xfId="0" applyNumberFormat="1" applyFont="1" applyFill="1" applyAlignment="1">
      <alignment horizontal="right" vertical="center"/>
    </xf>
    <xf numFmtId="0" fontId="0" fillId="0" borderId="0" xfId="0" applyFill="1">
      <alignment vertical="center"/>
    </xf>
    <xf numFmtId="177" fontId="2" fillId="0" borderId="0" xfId="0" applyNumberFormat="1" applyFont="1" applyFill="1" applyAlignment="1">
      <alignment horizontal="right" vertical="center"/>
    </xf>
    <xf numFmtId="0" fontId="0" fillId="0" borderId="0" xfId="0" applyNumberFormat="1" applyFill="1">
      <alignment vertical="center"/>
    </xf>
    <xf numFmtId="0" fontId="2" fillId="0" borderId="0" xfId="0" applyNumberFormat="1" applyFont="1" applyFill="1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178" fontId="2" fillId="0" borderId="0" xfId="0" applyNumberFormat="1" applyFont="1">
      <alignment vertical="center"/>
    </xf>
    <xf numFmtId="2" fontId="0" fillId="0" borderId="0" xfId="0" applyNumberFormat="1">
      <alignment vertical="center"/>
    </xf>
    <xf numFmtId="179" fontId="3" fillId="0" borderId="0" xfId="0" applyNumberFormat="1" applyFont="1">
      <alignment vertical="center"/>
    </xf>
    <xf numFmtId="179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0" fontId="0" fillId="0" borderId="0" xfId="0" applyAlignment="1">
      <alignment vertical="center" wrapText="1"/>
    </xf>
    <xf numFmtId="178" fontId="0" fillId="0" borderId="0" xfId="0" applyNumberFormat="1">
      <alignment vertical="center"/>
    </xf>
    <xf numFmtId="178" fontId="0" fillId="0" borderId="0" xfId="0" applyNumberFormat="1" applyAlignment="1">
      <alignment vertical="center" wrapText="1"/>
    </xf>
    <xf numFmtId="10" fontId="0" fillId="0" borderId="0" xfId="0" applyNumberFormat="1">
      <alignment vertical="center"/>
    </xf>
    <xf numFmtId="10" fontId="0" fillId="0" borderId="0" xfId="0" applyNumberFormat="1" applyBorder="1">
      <alignment vertical="center"/>
    </xf>
    <xf numFmtId="10" fontId="0" fillId="0" borderId="4" xfId="0" applyNumberFormat="1" applyBorder="1">
      <alignment vertical="center"/>
    </xf>
    <xf numFmtId="9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C810-266D-4BC1-A7E8-DA2274E3622F}">
  <dimension ref="A1:Q74"/>
  <sheetViews>
    <sheetView topLeftCell="D1" workbookViewId="0">
      <selection activeCell="G50" sqref="G9:G50"/>
    </sheetView>
  </sheetViews>
  <sheetFormatPr defaultRowHeight="14.25" x14ac:dyDescent="0.2"/>
  <cols>
    <col min="1" max="2" width="11.125" bestFit="1" customWidth="1"/>
    <col min="3" max="3" width="11" bestFit="1" customWidth="1"/>
    <col min="4" max="5" width="7.25" style="6" customWidth="1"/>
    <col min="6" max="6" width="13.125" style="8" customWidth="1"/>
    <col min="7" max="7" width="13.125" style="6" customWidth="1"/>
    <col min="8" max="9" width="8.25" style="6" customWidth="1"/>
    <col min="10" max="11" width="14.25" style="6" customWidth="1"/>
    <col min="13" max="13" width="15.25" bestFit="1" customWidth="1"/>
    <col min="14" max="14" width="11.125" bestFit="1" customWidth="1"/>
    <col min="15" max="15" width="15.25" bestFit="1" customWidth="1"/>
    <col min="16" max="17" width="13" customWidth="1"/>
  </cols>
  <sheetData>
    <row r="1" spans="1:17" x14ac:dyDescent="0.2">
      <c r="A1" t="s">
        <v>0</v>
      </c>
      <c r="B1" t="s">
        <v>1</v>
      </c>
      <c r="C1" t="s">
        <v>2</v>
      </c>
      <c r="D1" s="6" t="s">
        <v>9</v>
      </c>
      <c r="E1" s="6" t="s">
        <v>10</v>
      </c>
      <c r="F1" s="8" t="s">
        <v>4</v>
      </c>
      <c r="G1" s="8" t="s">
        <v>4</v>
      </c>
      <c r="H1" s="6" t="s">
        <v>11</v>
      </c>
      <c r="I1" s="6" t="s">
        <v>12</v>
      </c>
      <c r="J1" s="6" t="s">
        <v>3</v>
      </c>
      <c r="K1" s="6" t="s">
        <v>3</v>
      </c>
      <c r="L1" t="s">
        <v>5</v>
      </c>
      <c r="M1" t="s">
        <v>8</v>
      </c>
      <c r="N1" t="s">
        <v>6</v>
      </c>
      <c r="O1" t="s">
        <v>7</v>
      </c>
      <c r="P1" t="s">
        <v>54</v>
      </c>
      <c r="Q1" t="s">
        <v>53</v>
      </c>
    </row>
    <row r="2" spans="1:17" x14ac:dyDescent="0.2">
      <c r="A2" s="1">
        <v>39449</v>
      </c>
      <c r="B2" s="1">
        <v>39678</v>
      </c>
      <c r="C2">
        <v>155</v>
      </c>
      <c r="D2" s="5">
        <v>4.2781000000000002</v>
      </c>
      <c r="E2" s="5">
        <v>4.1424000000000003</v>
      </c>
      <c r="F2" s="9">
        <f>(E2-D2)*100</f>
        <v>-13.569999999999993</v>
      </c>
      <c r="G2" s="7" t="str">
        <f>IF(ABS(F2)&gt;5,IF(F2&gt;0,"上行","下行"),"震荡")</f>
        <v>下行</v>
      </c>
      <c r="H2" s="5">
        <v>4.4969999999999999</v>
      </c>
      <c r="I2" s="5">
        <v>4.5335999999999999</v>
      </c>
      <c r="J2" s="7">
        <f>(I2-H2)*100</f>
        <v>3.6599999999999966</v>
      </c>
      <c r="K2" s="7" t="str">
        <f>IF(ABS(J2)&gt;5,IF(J2&gt;0,"上行","下行"),"震荡")</f>
        <v>震荡</v>
      </c>
      <c r="L2" t="s">
        <v>13</v>
      </c>
      <c r="M2">
        <f t="shared" ref="M2:M33" si="0">(H2-D2)*100</f>
        <v>21.889999999999965</v>
      </c>
      <c r="N2">
        <f>O2-M2</f>
        <v>17.22999999999999</v>
      </c>
      <c r="O2">
        <f t="shared" ref="O2:O33" si="1">(I2-E2)*100</f>
        <v>39.119999999999955</v>
      </c>
      <c r="P2" s="18">
        <f>-F2/N2</f>
        <v>0.78757980266976213</v>
      </c>
      <c r="Q2" s="18">
        <f>J2/N2</f>
        <v>0.2124201973302379</v>
      </c>
    </row>
    <row r="3" spans="1:17" x14ac:dyDescent="0.2">
      <c r="A3" s="1">
        <f>B2</f>
        <v>39678</v>
      </c>
      <c r="B3" s="1">
        <v>39715</v>
      </c>
      <c r="C3" s="4">
        <v>26</v>
      </c>
      <c r="D3" s="5">
        <v>4.1424000000000003</v>
      </c>
      <c r="E3" s="5">
        <v>3.6272000000000002</v>
      </c>
      <c r="F3" s="9">
        <f t="shared" ref="F3:F50" si="2">(E3-D3)*100</f>
        <v>-51.52000000000001</v>
      </c>
      <c r="G3" s="7" t="str">
        <f t="shared" ref="G3:G50" si="3">IF(ABS(F3)&gt;5,IF(F3&gt;0,"上行","下行"),"震荡")</f>
        <v>下行</v>
      </c>
      <c r="H3" s="5">
        <v>4.5335999999999999</v>
      </c>
      <c r="I3" s="5">
        <v>3.7772000000000001</v>
      </c>
      <c r="J3" s="7">
        <f t="shared" ref="J3:J50" si="4">(I3-H3)*100</f>
        <v>-75.639999999999972</v>
      </c>
      <c r="K3" s="7" t="str">
        <f t="shared" ref="K3:K50" si="5">IF(ABS(J3)&gt;5,IF(J3&gt;0,"上行","下行"),"震荡")</f>
        <v>下行</v>
      </c>
      <c r="L3" t="s">
        <v>14</v>
      </c>
      <c r="M3" s="3">
        <f t="shared" si="0"/>
        <v>39.119999999999955</v>
      </c>
      <c r="N3" s="3">
        <f t="shared" ref="N3:N50" si="6">O3-M3</f>
        <v>-24.119999999999962</v>
      </c>
      <c r="O3" s="3">
        <f t="shared" si="1"/>
        <v>14.999999999999991</v>
      </c>
      <c r="P3" s="18">
        <f t="shared" ref="P3:P50" si="7">-F3/N3</f>
        <v>-2.135986733001662</v>
      </c>
      <c r="Q3" s="18">
        <f t="shared" ref="Q3:Q50" si="8">J3/N3</f>
        <v>3.135986733001662</v>
      </c>
    </row>
    <row r="4" spans="1:17" x14ac:dyDescent="0.2">
      <c r="A4" s="1">
        <f t="shared" ref="A4:A50" si="9">B3</f>
        <v>39715</v>
      </c>
      <c r="B4" s="1">
        <v>39818</v>
      </c>
      <c r="C4" s="4">
        <v>66</v>
      </c>
      <c r="D4" s="5">
        <v>3.6272000000000002</v>
      </c>
      <c r="E4" s="5">
        <v>1.9560999999999999</v>
      </c>
      <c r="F4" s="9">
        <f t="shared" si="2"/>
        <v>-167.11</v>
      </c>
      <c r="G4" s="7" t="str">
        <f t="shared" si="3"/>
        <v>下行</v>
      </c>
      <c r="H4" s="5">
        <v>3.7772000000000001</v>
      </c>
      <c r="I4" s="5">
        <v>2.9098000000000002</v>
      </c>
      <c r="J4" s="7">
        <f t="shared" si="4"/>
        <v>-86.74</v>
      </c>
      <c r="K4" s="7" t="str">
        <f t="shared" si="5"/>
        <v>下行</v>
      </c>
      <c r="L4" t="s">
        <v>13</v>
      </c>
      <c r="M4" s="3">
        <f t="shared" si="0"/>
        <v>14.999999999999991</v>
      </c>
      <c r="N4" s="3">
        <f t="shared" si="6"/>
        <v>80.370000000000033</v>
      </c>
      <c r="O4" s="3">
        <f t="shared" si="1"/>
        <v>95.370000000000019</v>
      </c>
      <c r="P4" s="18">
        <f t="shared" si="7"/>
        <v>2.0792584297623486</v>
      </c>
      <c r="Q4" s="18">
        <f t="shared" si="8"/>
        <v>-1.0792584297623486</v>
      </c>
    </row>
    <row r="5" spans="1:17" x14ac:dyDescent="0.2">
      <c r="A5" s="1">
        <f t="shared" si="9"/>
        <v>39818</v>
      </c>
      <c r="B5" s="1">
        <v>40002</v>
      </c>
      <c r="C5" s="4">
        <v>123</v>
      </c>
      <c r="D5" s="5">
        <v>1.9560999999999999</v>
      </c>
      <c r="E5" s="5">
        <v>2.4651000000000001</v>
      </c>
      <c r="F5" s="9">
        <f t="shared" si="2"/>
        <v>50.900000000000013</v>
      </c>
      <c r="G5" s="7" t="str">
        <f t="shared" si="3"/>
        <v>上行</v>
      </c>
      <c r="H5" s="5">
        <v>2.9098000000000002</v>
      </c>
      <c r="I5" s="5">
        <v>3.3714</v>
      </c>
      <c r="J5" s="7">
        <f t="shared" si="4"/>
        <v>46.159999999999982</v>
      </c>
      <c r="K5" s="7" t="str">
        <f t="shared" si="5"/>
        <v>上行</v>
      </c>
      <c r="L5" t="s">
        <v>15</v>
      </c>
      <c r="M5" s="3">
        <f t="shared" si="0"/>
        <v>95.370000000000019</v>
      </c>
      <c r="N5" s="3">
        <f t="shared" ref="N5:N16" si="10">O5-M5</f>
        <v>-4.7400000000000233</v>
      </c>
      <c r="O5" s="3">
        <f t="shared" si="1"/>
        <v>90.63</v>
      </c>
      <c r="P5" s="18">
        <f t="shared" si="7"/>
        <v>10.738396624472523</v>
      </c>
      <c r="Q5" s="18">
        <f t="shared" si="8"/>
        <v>-9.7383966244725215</v>
      </c>
    </row>
    <row r="6" spans="1:17" x14ac:dyDescent="0.2">
      <c r="A6" s="1">
        <f t="shared" si="9"/>
        <v>40002</v>
      </c>
      <c r="B6" s="1">
        <v>40051</v>
      </c>
      <c r="C6" s="4">
        <v>35</v>
      </c>
      <c r="D6" s="5">
        <v>2.4651000000000001</v>
      </c>
      <c r="E6" s="5">
        <v>2.8601000000000001</v>
      </c>
      <c r="F6" s="9">
        <f t="shared" si="2"/>
        <v>39.5</v>
      </c>
      <c r="G6" s="7" t="str">
        <f t="shared" si="3"/>
        <v>上行</v>
      </c>
      <c r="H6" s="5">
        <v>3.3714</v>
      </c>
      <c r="I6" s="5">
        <v>3.5621</v>
      </c>
      <c r="J6" s="7">
        <f t="shared" si="4"/>
        <v>19.070000000000007</v>
      </c>
      <c r="K6" s="7" t="str">
        <f t="shared" si="5"/>
        <v>上行</v>
      </c>
      <c r="L6" t="s">
        <v>14</v>
      </c>
      <c r="M6" s="3">
        <f t="shared" si="0"/>
        <v>90.63</v>
      </c>
      <c r="N6" s="3">
        <f t="shared" si="10"/>
        <v>-20.430000000000007</v>
      </c>
      <c r="O6" s="3">
        <f t="shared" si="1"/>
        <v>70.199999999999989</v>
      </c>
      <c r="P6" s="18">
        <f t="shared" si="7"/>
        <v>1.9334312285854129</v>
      </c>
      <c r="Q6" s="18">
        <f t="shared" si="8"/>
        <v>-0.93343122858541361</v>
      </c>
    </row>
    <row r="7" spans="1:17" x14ac:dyDescent="0.2">
      <c r="A7" s="1">
        <f t="shared" si="9"/>
        <v>40051</v>
      </c>
      <c r="B7" s="1">
        <v>40176</v>
      </c>
      <c r="C7" s="4">
        <v>83</v>
      </c>
      <c r="D7" s="5">
        <v>2.8601000000000001</v>
      </c>
      <c r="E7" s="5">
        <v>2.8923999999999999</v>
      </c>
      <c r="F7" s="9">
        <f t="shared" si="2"/>
        <v>3.2299999999999773</v>
      </c>
      <c r="G7" s="7" t="str">
        <f t="shared" si="3"/>
        <v>震荡</v>
      </c>
      <c r="H7" s="5">
        <v>3.5621</v>
      </c>
      <c r="I7" s="5">
        <v>3.7054</v>
      </c>
      <c r="J7" s="7">
        <f t="shared" si="4"/>
        <v>14.329999999999998</v>
      </c>
      <c r="K7" s="7" t="str">
        <f t="shared" si="5"/>
        <v>上行</v>
      </c>
      <c r="L7" t="s">
        <v>15</v>
      </c>
      <c r="M7" s="3">
        <f t="shared" si="0"/>
        <v>70.199999999999989</v>
      </c>
      <c r="N7" s="3">
        <f t="shared" si="10"/>
        <v>11.100000000000023</v>
      </c>
      <c r="O7" s="3">
        <f t="shared" si="1"/>
        <v>81.300000000000011</v>
      </c>
      <c r="P7" s="18">
        <f t="shared" si="7"/>
        <v>-0.29099099099098835</v>
      </c>
      <c r="Q7" s="18">
        <f t="shared" si="8"/>
        <v>1.2909909909909882</v>
      </c>
    </row>
    <row r="8" spans="1:17" x14ac:dyDescent="0.2">
      <c r="A8" s="1">
        <f t="shared" si="9"/>
        <v>40176</v>
      </c>
      <c r="B8" s="1">
        <v>40230</v>
      </c>
      <c r="C8" s="4">
        <v>34</v>
      </c>
      <c r="D8" s="5">
        <v>2.8923999999999999</v>
      </c>
      <c r="E8" s="5">
        <v>2.9748000000000001</v>
      </c>
      <c r="F8" s="9">
        <f t="shared" si="2"/>
        <v>8.2400000000000251</v>
      </c>
      <c r="G8" s="7" t="str">
        <f t="shared" si="3"/>
        <v>上行</v>
      </c>
      <c r="H8" s="5">
        <v>3.7054</v>
      </c>
      <c r="I8" s="5">
        <v>3.5737999999999999</v>
      </c>
      <c r="J8" s="7">
        <f t="shared" si="4"/>
        <v>-13.160000000000016</v>
      </c>
      <c r="K8" s="7" t="str">
        <f t="shared" si="5"/>
        <v>下行</v>
      </c>
      <c r="L8" t="s">
        <v>14</v>
      </c>
      <c r="M8" s="3">
        <f t="shared" si="0"/>
        <v>81.300000000000011</v>
      </c>
      <c r="N8" s="3">
        <f t="shared" si="10"/>
        <v>-21.400000000000034</v>
      </c>
      <c r="O8" s="3">
        <f t="shared" si="1"/>
        <v>59.899999999999977</v>
      </c>
      <c r="P8" s="18">
        <f t="shared" si="7"/>
        <v>0.38504672897196318</v>
      </c>
      <c r="Q8" s="18">
        <f t="shared" si="8"/>
        <v>0.61495327102803721</v>
      </c>
    </row>
    <row r="9" spans="1:17" x14ac:dyDescent="0.2">
      <c r="A9" s="1">
        <f t="shared" si="9"/>
        <v>40230</v>
      </c>
      <c r="B9" s="1">
        <v>40317</v>
      </c>
      <c r="C9" s="4">
        <v>61</v>
      </c>
      <c r="D9" s="5">
        <v>2.9748000000000001</v>
      </c>
      <c r="E9" s="5">
        <v>2.5158999999999998</v>
      </c>
      <c r="F9" s="9">
        <f t="shared" si="2"/>
        <v>-45.890000000000029</v>
      </c>
      <c r="G9" s="7" t="str">
        <f t="shared" si="3"/>
        <v>下行</v>
      </c>
      <c r="H9" s="5">
        <v>3.5737999999999999</v>
      </c>
      <c r="I9" s="5">
        <v>3.3077999999999999</v>
      </c>
      <c r="J9" s="7">
        <f t="shared" si="4"/>
        <v>-26.6</v>
      </c>
      <c r="K9" s="7" t="str">
        <f t="shared" si="5"/>
        <v>下行</v>
      </c>
      <c r="L9" t="s">
        <v>15</v>
      </c>
      <c r="M9" s="3">
        <f t="shared" si="0"/>
        <v>59.899999999999977</v>
      </c>
      <c r="N9" s="3">
        <f t="shared" si="10"/>
        <v>19.29000000000002</v>
      </c>
      <c r="O9" s="3">
        <f t="shared" si="1"/>
        <v>79.19</v>
      </c>
      <c r="P9" s="18">
        <f t="shared" si="7"/>
        <v>2.3789528252980809</v>
      </c>
      <c r="Q9" s="18">
        <f t="shared" si="8"/>
        <v>-1.3789528252980805</v>
      </c>
    </row>
    <row r="10" spans="1:17" x14ac:dyDescent="0.2">
      <c r="A10" s="1">
        <f t="shared" si="9"/>
        <v>40317</v>
      </c>
      <c r="B10" s="1">
        <v>40420</v>
      </c>
      <c r="C10" s="4">
        <v>70</v>
      </c>
      <c r="D10" s="5">
        <v>2.5158999999999998</v>
      </c>
      <c r="E10" s="5">
        <v>2.7214</v>
      </c>
      <c r="F10" s="9">
        <f t="shared" si="2"/>
        <v>20.550000000000026</v>
      </c>
      <c r="G10" s="7" t="str">
        <f t="shared" si="3"/>
        <v>上行</v>
      </c>
      <c r="H10" s="5">
        <v>3.3077999999999999</v>
      </c>
      <c r="I10" s="5">
        <v>3.2526999999999999</v>
      </c>
      <c r="J10" s="7">
        <f t="shared" si="4"/>
        <v>-5.5099999999999927</v>
      </c>
      <c r="K10" s="7" t="str">
        <f t="shared" si="5"/>
        <v>下行</v>
      </c>
      <c r="L10" t="s">
        <v>14</v>
      </c>
      <c r="M10" s="3">
        <f t="shared" si="0"/>
        <v>79.19</v>
      </c>
      <c r="N10" s="3">
        <f t="shared" si="10"/>
        <v>-26.060000000000009</v>
      </c>
      <c r="O10" s="3">
        <f t="shared" si="1"/>
        <v>53.129999999999988</v>
      </c>
      <c r="P10" s="18">
        <f t="shared" si="7"/>
        <v>0.78856485034535762</v>
      </c>
      <c r="Q10" s="18">
        <f t="shared" si="8"/>
        <v>0.21143514965464277</v>
      </c>
    </row>
    <row r="11" spans="1:17" x14ac:dyDescent="0.2">
      <c r="A11" s="1">
        <f t="shared" si="9"/>
        <v>40420</v>
      </c>
      <c r="B11" s="1">
        <v>40473</v>
      </c>
      <c r="C11" s="4">
        <v>31</v>
      </c>
      <c r="D11" s="5">
        <v>2.7214</v>
      </c>
      <c r="E11" s="5">
        <v>2.9802</v>
      </c>
      <c r="F11" s="9">
        <f t="shared" si="2"/>
        <v>25.879999999999992</v>
      </c>
      <c r="G11" s="7" t="str">
        <f t="shared" si="3"/>
        <v>上行</v>
      </c>
      <c r="H11" s="5">
        <v>3.2526999999999999</v>
      </c>
      <c r="I11" s="5">
        <v>3.6473</v>
      </c>
      <c r="J11" s="7">
        <f t="shared" si="4"/>
        <v>39.460000000000008</v>
      </c>
      <c r="K11" s="7" t="str">
        <f t="shared" si="5"/>
        <v>上行</v>
      </c>
      <c r="L11" t="s">
        <v>13</v>
      </c>
      <c r="M11" s="3">
        <f t="shared" si="0"/>
        <v>53.129999999999988</v>
      </c>
      <c r="N11" s="3">
        <f t="shared" si="10"/>
        <v>13.58000000000002</v>
      </c>
      <c r="O11" s="3">
        <f t="shared" si="1"/>
        <v>66.710000000000008</v>
      </c>
      <c r="P11" s="18">
        <f t="shared" si="7"/>
        <v>-1.9057437407952837</v>
      </c>
      <c r="Q11" s="18">
        <f t="shared" si="8"/>
        <v>2.9057437407952835</v>
      </c>
    </row>
    <row r="12" spans="1:17" x14ac:dyDescent="0.2">
      <c r="A12" s="1">
        <f t="shared" si="9"/>
        <v>40473</v>
      </c>
      <c r="B12" s="1">
        <v>40515</v>
      </c>
      <c r="C12" s="4">
        <v>30</v>
      </c>
      <c r="D12" s="5">
        <v>2.9802</v>
      </c>
      <c r="E12" s="5">
        <v>3.6259000000000001</v>
      </c>
      <c r="F12" s="9">
        <f t="shared" si="2"/>
        <v>64.570000000000022</v>
      </c>
      <c r="G12" s="7" t="str">
        <f t="shared" si="3"/>
        <v>上行</v>
      </c>
      <c r="H12" s="5">
        <v>3.6473</v>
      </c>
      <c r="I12" s="5">
        <v>3.8875999999999999</v>
      </c>
      <c r="J12" s="7">
        <f t="shared" si="4"/>
        <v>24.029999999999994</v>
      </c>
      <c r="K12" s="7" t="str">
        <f t="shared" si="5"/>
        <v>上行</v>
      </c>
      <c r="L12" t="s">
        <v>14</v>
      </c>
      <c r="M12" s="3">
        <f t="shared" si="0"/>
        <v>66.710000000000008</v>
      </c>
      <c r="N12" s="3">
        <f t="shared" si="10"/>
        <v>-40.540000000000028</v>
      </c>
      <c r="O12" s="3">
        <f t="shared" si="1"/>
        <v>26.16999999999998</v>
      </c>
      <c r="P12" s="18">
        <f t="shared" si="7"/>
        <v>1.5927479033053769</v>
      </c>
      <c r="Q12" s="18">
        <f t="shared" si="8"/>
        <v>-0.59274790330537686</v>
      </c>
    </row>
    <row r="13" spans="1:17" x14ac:dyDescent="0.2">
      <c r="A13" s="1">
        <f t="shared" si="9"/>
        <v>40515</v>
      </c>
      <c r="B13" s="1">
        <v>40689</v>
      </c>
      <c r="C13" s="4">
        <v>114</v>
      </c>
      <c r="D13" s="5">
        <v>3.6259000000000001</v>
      </c>
      <c r="E13" s="5">
        <v>3.3755999999999999</v>
      </c>
      <c r="F13" s="9">
        <f t="shared" si="2"/>
        <v>-25.030000000000019</v>
      </c>
      <c r="G13" s="7" t="str">
        <f t="shared" si="3"/>
        <v>下行</v>
      </c>
      <c r="H13" s="5">
        <v>3.8875999999999999</v>
      </c>
      <c r="I13" s="5">
        <v>3.8414000000000001</v>
      </c>
      <c r="J13" s="7">
        <f t="shared" si="4"/>
        <v>-4.6199999999999797</v>
      </c>
      <c r="K13" s="7" t="str">
        <f t="shared" si="5"/>
        <v>震荡</v>
      </c>
      <c r="L13" t="s">
        <v>15</v>
      </c>
      <c r="M13" s="3">
        <f t="shared" si="0"/>
        <v>26.16999999999998</v>
      </c>
      <c r="N13" s="3">
        <f t="shared" si="10"/>
        <v>20.410000000000039</v>
      </c>
      <c r="O13" s="3">
        <f t="shared" si="1"/>
        <v>46.58000000000002</v>
      </c>
      <c r="P13" s="18">
        <f t="shared" si="7"/>
        <v>1.2263596276335116</v>
      </c>
      <c r="Q13" s="18">
        <f t="shared" si="8"/>
        <v>-0.22635962763351156</v>
      </c>
    </row>
    <row r="14" spans="1:17" x14ac:dyDescent="0.2">
      <c r="A14" s="1">
        <f t="shared" si="9"/>
        <v>40689</v>
      </c>
      <c r="B14" s="1">
        <v>40785</v>
      </c>
      <c r="C14" s="4">
        <v>67</v>
      </c>
      <c r="D14" s="5">
        <v>3.3755999999999999</v>
      </c>
      <c r="E14" s="5">
        <v>4.0395000000000003</v>
      </c>
      <c r="F14" s="9">
        <f t="shared" si="2"/>
        <v>66.390000000000043</v>
      </c>
      <c r="G14" s="7" t="str">
        <f t="shared" si="3"/>
        <v>上行</v>
      </c>
      <c r="H14" s="5">
        <v>3.8414000000000001</v>
      </c>
      <c r="I14" s="5">
        <v>4.1200999999999999</v>
      </c>
      <c r="J14" s="7">
        <f t="shared" si="4"/>
        <v>27.869999999999973</v>
      </c>
      <c r="K14" s="7" t="str">
        <f t="shared" si="5"/>
        <v>上行</v>
      </c>
      <c r="L14" t="s">
        <v>14</v>
      </c>
      <c r="M14" s="3">
        <f t="shared" si="0"/>
        <v>46.58000000000002</v>
      </c>
      <c r="N14" s="3">
        <f t="shared" si="10"/>
        <v>-38.520000000000067</v>
      </c>
      <c r="O14" s="3">
        <f t="shared" si="1"/>
        <v>8.0599999999999561</v>
      </c>
      <c r="P14" s="18">
        <f t="shared" si="7"/>
        <v>1.7235202492211819</v>
      </c>
      <c r="Q14" s="18">
        <f t="shared" si="8"/>
        <v>-0.72352024922118185</v>
      </c>
    </row>
    <row r="15" spans="1:17" x14ac:dyDescent="0.2">
      <c r="A15" s="1">
        <f t="shared" si="9"/>
        <v>40785</v>
      </c>
      <c r="B15" s="1">
        <v>40885</v>
      </c>
      <c r="C15" s="4">
        <v>66</v>
      </c>
      <c r="D15" s="5">
        <v>4.0395000000000003</v>
      </c>
      <c r="E15" s="5">
        <v>3.0691999999999999</v>
      </c>
      <c r="F15" s="9">
        <f t="shared" si="2"/>
        <v>-97.030000000000044</v>
      </c>
      <c r="G15" s="7" t="str">
        <f t="shared" si="3"/>
        <v>下行</v>
      </c>
      <c r="H15" s="5">
        <v>4.1200999999999999</v>
      </c>
      <c r="I15" s="5">
        <v>3.4988999999999999</v>
      </c>
      <c r="J15" s="7">
        <f t="shared" si="4"/>
        <v>-62.12</v>
      </c>
      <c r="K15" s="7" t="str">
        <f t="shared" si="5"/>
        <v>下行</v>
      </c>
      <c r="L15" t="s">
        <v>13</v>
      </c>
      <c r="M15" s="3">
        <f t="shared" si="0"/>
        <v>8.0599999999999561</v>
      </c>
      <c r="N15" s="3">
        <f t="shared" si="10"/>
        <v>34.910000000000039</v>
      </c>
      <c r="O15" s="3">
        <f t="shared" si="1"/>
        <v>42.97</v>
      </c>
      <c r="P15" s="18">
        <f t="shared" si="7"/>
        <v>2.7794328272701212</v>
      </c>
      <c r="Q15" s="18">
        <f t="shared" si="8"/>
        <v>-1.7794328272701212</v>
      </c>
    </row>
    <row r="16" spans="1:17" x14ac:dyDescent="0.2">
      <c r="A16" s="1">
        <f t="shared" si="9"/>
        <v>40885</v>
      </c>
      <c r="B16" s="1">
        <v>41037</v>
      </c>
      <c r="C16" s="4">
        <v>96</v>
      </c>
      <c r="D16" s="5">
        <v>3.0691999999999999</v>
      </c>
      <c r="E16" s="5">
        <v>3.1690999999999998</v>
      </c>
      <c r="F16" s="9">
        <f t="shared" si="2"/>
        <v>9.9899999999999878</v>
      </c>
      <c r="G16" s="7" t="str">
        <f t="shared" si="3"/>
        <v>上行</v>
      </c>
      <c r="H16" s="5">
        <v>3.4988999999999999</v>
      </c>
      <c r="I16" s="5">
        <v>3.5350999999999999</v>
      </c>
      <c r="J16" s="7">
        <f t="shared" si="4"/>
        <v>3.620000000000001</v>
      </c>
      <c r="K16" s="7" t="str">
        <f t="shared" si="5"/>
        <v>震荡</v>
      </c>
      <c r="L16" t="s">
        <v>15</v>
      </c>
      <c r="M16" s="3">
        <f t="shared" si="0"/>
        <v>42.97</v>
      </c>
      <c r="N16" s="3">
        <f t="shared" si="10"/>
        <v>-6.3699999999999903</v>
      </c>
      <c r="O16" s="3">
        <f t="shared" si="1"/>
        <v>36.600000000000009</v>
      </c>
      <c r="P16" s="18">
        <f t="shared" si="7"/>
        <v>1.5682888540031401</v>
      </c>
      <c r="Q16" s="18">
        <f t="shared" si="8"/>
        <v>-0.56828885400314078</v>
      </c>
    </row>
    <row r="17" spans="1:17" x14ac:dyDescent="0.2">
      <c r="A17" s="1">
        <f t="shared" si="9"/>
        <v>41037</v>
      </c>
      <c r="B17" s="1">
        <v>41054</v>
      </c>
      <c r="C17" s="4">
        <v>13</v>
      </c>
      <c r="D17" s="5">
        <v>3.1690999999999998</v>
      </c>
      <c r="E17" s="5">
        <v>2.6425000000000001</v>
      </c>
      <c r="F17" s="9">
        <f t="shared" si="2"/>
        <v>-52.659999999999975</v>
      </c>
      <c r="G17" s="7" t="str">
        <f t="shared" si="3"/>
        <v>下行</v>
      </c>
      <c r="H17" s="5">
        <v>3.5350999999999999</v>
      </c>
      <c r="I17" s="5">
        <v>3.3246000000000002</v>
      </c>
      <c r="J17" s="7">
        <f t="shared" si="4"/>
        <v>-21.049999999999969</v>
      </c>
      <c r="K17" s="7" t="str">
        <f t="shared" si="5"/>
        <v>下行</v>
      </c>
      <c r="L17" t="s">
        <v>13</v>
      </c>
      <c r="M17" s="3">
        <f t="shared" si="0"/>
        <v>36.600000000000009</v>
      </c>
      <c r="N17" s="3">
        <f t="shared" si="6"/>
        <v>31.61</v>
      </c>
      <c r="O17" s="3">
        <f t="shared" si="1"/>
        <v>68.210000000000008</v>
      </c>
      <c r="P17" s="18">
        <f t="shared" si="7"/>
        <v>1.6659285036380884</v>
      </c>
      <c r="Q17" s="18">
        <f t="shared" si="8"/>
        <v>-0.6659285036380882</v>
      </c>
    </row>
    <row r="18" spans="1:17" x14ac:dyDescent="0.2">
      <c r="A18" s="1">
        <f t="shared" si="9"/>
        <v>41054</v>
      </c>
      <c r="B18" s="1">
        <v>41078</v>
      </c>
      <c r="C18" s="4">
        <v>16</v>
      </c>
      <c r="D18" s="5">
        <v>2.6425000000000001</v>
      </c>
      <c r="E18" s="5">
        <v>3.0457999999999998</v>
      </c>
      <c r="F18" s="9">
        <f t="shared" si="2"/>
        <v>40.329999999999977</v>
      </c>
      <c r="G18" s="7" t="str">
        <f t="shared" si="3"/>
        <v>上行</v>
      </c>
      <c r="H18" s="5">
        <v>3.3246000000000002</v>
      </c>
      <c r="I18" s="5">
        <v>3.4224999999999999</v>
      </c>
      <c r="J18" s="7">
        <f t="shared" si="4"/>
        <v>9.7899999999999654</v>
      </c>
      <c r="K18" s="7" t="str">
        <f t="shared" si="5"/>
        <v>上行</v>
      </c>
      <c r="L18" t="s">
        <v>14</v>
      </c>
      <c r="M18" s="3">
        <f t="shared" si="0"/>
        <v>68.210000000000008</v>
      </c>
      <c r="N18" s="3">
        <f t="shared" si="6"/>
        <v>-30.540000000000006</v>
      </c>
      <c r="O18" s="3">
        <f t="shared" si="1"/>
        <v>37.67</v>
      </c>
      <c r="P18" s="18">
        <f t="shared" si="7"/>
        <v>1.3205631958087745</v>
      </c>
      <c r="Q18" s="18">
        <f t="shared" si="8"/>
        <v>-0.32056319580877418</v>
      </c>
    </row>
    <row r="19" spans="1:17" x14ac:dyDescent="0.2">
      <c r="A19" s="1">
        <f t="shared" si="9"/>
        <v>41078</v>
      </c>
      <c r="B19" s="1">
        <v>41103</v>
      </c>
      <c r="C19" s="4">
        <v>18</v>
      </c>
      <c r="D19" s="5">
        <v>3.0457999999999998</v>
      </c>
      <c r="E19" s="5">
        <v>2.7547000000000001</v>
      </c>
      <c r="F19" s="9">
        <f t="shared" si="2"/>
        <v>-29.109999999999971</v>
      </c>
      <c r="G19" s="7" t="str">
        <f t="shared" si="3"/>
        <v>下行</v>
      </c>
      <c r="H19" s="5">
        <v>3.4224999999999999</v>
      </c>
      <c r="I19" s="5">
        <v>3.2646999999999999</v>
      </c>
      <c r="J19" s="7">
        <f t="shared" si="4"/>
        <v>-15.779999999999994</v>
      </c>
      <c r="K19" s="7" t="str">
        <f t="shared" si="5"/>
        <v>下行</v>
      </c>
      <c r="L19" t="s">
        <v>13</v>
      </c>
      <c r="M19" s="3">
        <f t="shared" si="0"/>
        <v>37.67</v>
      </c>
      <c r="N19" s="3">
        <f t="shared" si="6"/>
        <v>13.329999999999977</v>
      </c>
      <c r="O19" s="3">
        <f t="shared" si="1"/>
        <v>50.999999999999979</v>
      </c>
      <c r="P19" s="18">
        <f t="shared" si="7"/>
        <v>2.1837959489872483</v>
      </c>
      <c r="Q19" s="18">
        <f t="shared" si="8"/>
        <v>-1.1837959489872485</v>
      </c>
    </row>
    <row r="20" spans="1:17" x14ac:dyDescent="0.2">
      <c r="A20" s="1">
        <f t="shared" si="9"/>
        <v>41103</v>
      </c>
      <c r="B20" s="1">
        <v>41143</v>
      </c>
      <c r="C20" s="4">
        <v>28</v>
      </c>
      <c r="D20" s="5">
        <v>2.7547000000000001</v>
      </c>
      <c r="E20" s="5">
        <v>3.2029000000000001</v>
      </c>
      <c r="F20" s="9">
        <f t="shared" si="2"/>
        <v>44.819999999999993</v>
      </c>
      <c r="G20" s="7" t="str">
        <f t="shared" si="3"/>
        <v>上行</v>
      </c>
      <c r="H20" s="5">
        <v>3.2646999999999999</v>
      </c>
      <c r="I20" s="5">
        <v>3.3973</v>
      </c>
      <c r="J20" s="7">
        <f t="shared" si="4"/>
        <v>13.260000000000005</v>
      </c>
      <c r="K20" s="7" t="str">
        <f t="shared" si="5"/>
        <v>上行</v>
      </c>
      <c r="L20" t="s">
        <v>14</v>
      </c>
      <c r="M20" s="3">
        <f t="shared" si="0"/>
        <v>50.999999999999979</v>
      </c>
      <c r="N20" s="3">
        <f t="shared" si="6"/>
        <v>-31.559999999999988</v>
      </c>
      <c r="O20" s="3">
        <f t="shared" si="1"/>
        <v>19.439999999999991</v>
      </c>
      <c r="P20" s="18">
        <f t="shared" si="7"/>
        <v>1.4201520912547532</v>
      </c>
      <c r="Q20" s="18">
        <f t="shared" si="8"/>
        <v>-0.42015209125475317</v>
      </c>
    </row>
    <row r="21" spans="1:17" x14ac:dyDescent="0.2">
      <c r="A21" s="1">
        <f t="shared" si="9"/>
        <v>41143</v>
      </c>
      <c r="B21" s="1">
        <v>41302</v>
      </c>
      <c r="C21" s="4">
        <v>105</v>
      </c>
      <c r="D21" s="5">
        <v>3.2029000000000001</v>
      </c>
      <c r="E21" s="5">
        <v>3.214</v>
      </c>
      <c r="F21" s="9">
        <f t="shared" si="2"/>
        <v>1.1099999999999888</v>
      </c>
      <c r="G21" s="7" t="str">
        <f t="shared" si="3"/>
        <v>震荡</v>
      </c>
      <c r="H21" s="5">
        <v>3.3973</v>
      </c>
      <c r="I21" s="5">
        <v>3.6032000000000002</v>
      </c>
      <c r="J21" s="7">
        <f t="shared" si="4"/>
        <v>20.590000000000018</v>
      </c>
      <c r="K21" s="7" t="str">
        <f t="shared" si="5"/>
        <v>上行</v>
      </c>
      <c r="L21" t="s">
        <v>13</v>
      </c>
      <c r="M21" s="3">
        <f t="shared" si="0"/>
        <v>19.439999999999991</v>
      </c>
      <c r="N21" s="3">
        <f t="shared" si="6"/>
        <v>19.480000000000032</v>
      </c>
      <c r="O21" s="3">
        <f t="shared" si="1"/>
        <v>38.920000000000023</v>
      </c>
      <c r="P21" s="18">
        <f t="shared" si="7"/>
        <v>-5.698151950718619E-2</v>
      </c>
      <c r="Q21" s="18">
        <f t="shared" si="8"/>
        <v>1.0569815195071861</v>
      </c>
    </row>
    <row r="22" spans="1:17" x14ac:dyDescent="0.2">
      <c r="A22" s="1">
        <f t="shared" si="9"/>
        <v>41302</v>
      </c>
      <c r="B22" s="1">
        <v>41389</v>
      </c>
      <c r="C22" s="4">
        <v>56</v>
      </c>
      <c r="D22" s="5">
        <v>3.214</v>
      </c>
      <c r="E22" s="5">
        <v>3.2403</v>
      </c>
      <c r="F22" s="9">
        <f t="shared" si="2"/>
        <v>2.629999999999999</v>
      </c>
      <c r="G22" s="7" t="str">
        <f t="shared" si="3"/>
        <v>震荡</v>
      </c>
      <c r="H22" s="5">
        <v>3.6032000000000002</v>
      </c>
      <c r="I22" s="5">
        <v>3.4350999999999998</v>
      </c>
      <c r="J22" s="7">
        <f t="shared" si="4"/>
        <v>-16.810000000000038</v>
      </c>
      <c r="K22" s="7" t="str">
        <f t="shared" si="5"/>
        <v>下行</v>
      </c>
      <c r="L22" t="s">
        <v>14</v>
      </c>
      <c r="M22" s="3">
        <f t="shared" si="0"/>
        <v>38.920000000000023</v>
      </c>
      <c r="N22" s="3">
        <f t="shared" si="6"/>
        <v>-19.440000000000037</v>
      </c>
      <c r="O22" s="3">
        <f t="shared" si="1"/>
        <v>19.479999999999986</v>
      </c>
      <c r="P22" s="18">
        <f t="shared" si="7"/>
        <v>0.1352880658436211</v>
      </c>
      <c r="Q22" s="18">
        <f t="shared" si="8"/>
        <v>0.86471193415637893</v>
      </c>
    </row>
    <row r="23" spans="1:17" x14ac:dyDescent="0.2">
      <c r="A23" s="1">
        <f t="shared" si="9"/>
        <v>41389</v>
      </c>
      <c r="B23" s="1">
        <v>41422</v>
      </c>
      <c r="C23" s="4">
        <v>20</v>
      </c>
      <c r="D23" s="5">
        <v>3.2403</v>
      </c>
      <c r="E23" s="5">
        <v>3.1057000000000001</v>
      </c>
      <c r="F23" s="9">
        <f t="shared" si="2"/>
        <v>-13.459999999999983</v>
      </c>
      <c r="G23" s="7" t="str">
        <f t="shared" si="3"/>
        <v>下行</v>
      </c>
      <c r="H23" s="5">
        <v>3.4350999999999998</v>
      </c>
      <c r="I23" s="5">
        <v>3.415</v>
      </c>
      <c r="J23" s="7">
        <f t="shared" si="4"/>
        <v>-2.0099999999999785</v>
      </c>
      <c r="K23" s="7" t="str">
        <f t="shared" si="5"/>
        <v>震荡</v>
      </c>
      <c r="L23" t="s">
        <v>13</v>
      </c>
      <c r="M23" s="3">
        <f t="shared" si="0"/>
        <v>19.479999999999986</v>
      </c>
      <c r="N23" s="3">
        <f t="shared" si="6"/>
        <v>11.450000000000006</v>
      </c>
      <c r="O23" s="3">
        <f t="shared" si="1"/>
        <v>30.929999999999993</v>
      </c>
      <c r="P23" s="18">
        <f t="shared" si="7"/>
        <v>1.1755458515283821</v>
      </c>
      <c r="Q23" s="18">
        <f t="shared" si="8"/>
        <v>-0.17554585152838231</v>
      </c>
    </row>
    <row r="24" spans="1:17" x14ac:dyDescent="0.2">
      <c r="A24" s="1">
        <f t="shared" si="9"/>
        <v>41422</v>
      </c>
      <c r="B24" s="1">
        <v>41449</v>
      </c>
      <c r="C24" s="4">
        <v>16</v>
      </c>
      <c r="D24" s="5">
        <v>3.1057000000000001</v>
      </c>
      <c r="E24" s="5">
        <v>3.5836999999999999</v>
      </c>
      <c r="F24" s="9">
        <f t="shared" si="2"/>
        <v>47.799999999999976</v>
      </c>
      <c r="G24" s="7" t="str">
        <f t="shared" si="3"/>
        <v>上行</v>
      </c>
      <c r="H24" s="5">
        <v>3.415</v>
      </c>
      <c r="I24" s="5">
        <v>3.5819000000000001</v>
      </c>
      <c r="J24" s="7">
        <f t="shared" si="4"/>
        <v>16.690000000000005</v>
      </c>
      <c r="K24" s="7" t="str">
        <f t="shared" si="5"/>
        <v>上行</v>
      </c>
      <c r="L24" t="s">
        <v>14</v>
      </c>
      <c r="M24" s="3">
        <f t="shared" si="0"/>
        <v>30.929999999999993</v>
      </c>
      <c r="N24" s="3">
        <f t="shared" si="6"/>
        <v>-31.109999999999971</v>
      </c>
      <c r="O24" s="3">
        <f t="shared" si="1"/>
        <v>-0.17999999999998018</v>
      </c>
      <c r="P24" s="18">
        <f t="shared" si="7"/>
        <v>1.536483445837352</v>
      </c>
      <c r="Q24" s="18">
        <f t="shared" si="8"/>
        <v>-0.53648344583735197</v>
      </c>
    </row>
    <row r="25" spans="1:17" x14ac:dyDescent="0.2">
      <c r="A25" s="1">
        <f t="shared" si="9"/>
        <v>41449</v>
      </c>
      <c r="B25" s="1">
        <v>41459</v>
      </c>
      <c r="C25" s="4">
        <v>8</v>
      </c>
      <c r="D25" s="5">
        <v>3.5836999999999999</v>
      </c>
      <c r="E25" s="5">
        <v>3.2593999999999999</v>
      </c>
      <c r="F25" s="9">
        <f t="shared" si="2"/>
        <v>-32.430000000000007</v>
      </c>
      <c r="G25" s="7" t="str">
        <f t="shared" si="3"/>
        <v>下行</v>
      </c>
      <c r="H25" s="5">
        <v>3.5819000000000001</v>
      </c>
      <c r="I25" s="5">
        <v>3.5205000000000002</v>
      </c>
      <c r="J25" s="7">
        <f t="shared" si="4"/>
        <v>-6.1399999999999899</v>
      </c>
      <c r="K25" s="7" t="str">
        <f t="shared" si="5"/>
        <v>下行</v>
      </c>
      <c r="L25" t="s">
        <v>13</v>
      </c>
      <c r="M25" s="3">
        <f t="shared" si="0"/>
        <v>-0.17999999999998018</v>
      </c>
      <c r="N25" s="3">
        <f t="shared" si="6"/>
        <v>26.290000000000013</v>
      </c>
      <c r="O25" s="3">
        <f t="shared" si="1"/>
        <v>26.110000000000035</v>
      </c>
      <c r="P25" s="18">
        <f t="shared" si="7"/>
        <v>1.2335488779003421</v>
      </c>
      <c r="Q25" s="18">
        <f t="shared" si="8"/>
        <v>-0.23354887790034184</v>
      </c>
    </row>
    <row r="26" spans="1:17" x14ac:dyDescent="0.2">
      <c r="A26" s="1">
        <f t="shared" si="9"/>
        <v>41459</v>
      </c>
      <c r="B26" s="1">
        <v>41590</v>
      </c>
      <c r="C26" s="4">
        <v>86</v>
      </c>
      <c r="D26" s="5">
        <v>3.2593999999999999</v>
      </c>
      <c r="E26" s="5">
        <v>4.3978000000000002</v>
      </c>
      <c r="F26" s="9">
        <f t="shared" si="2"/>
        <v>113.84000000000003</v>
      </c>
      <c r="G26" s="7" t="str">
        <f t="shared" si="3"/>
        <v>上行</v>
      </c>
      <c r="H26" s="5">
        <v>3.5205000000000002</v>
      </c>
      <c r="I26" s="5">
        <v>4.4100999999999999</v>
      </c>
      <c r="J26" s="7">
        <f t="shared" si="4"/>
        <v>88.95999999999998</v>
      </c>
      <c r="K26" s="7" t="str">
        <f t="shared" si="5"/>
        <v>上行</v>
      </c>
      <c r="L26" t="s">
        <v>14</v>
      </c>
      <c r="M26" s="3">
        <f t="shared" si="0"/>
        <v>26.110000000000035</v>
      </c>
      <c r="N26" s="3">
        <f t="shared" si="6"/>
        <v>-24.880000000000059</v>
      </c>
      <c r="O26" s="3">
        <f t="shared" si="1"/>
        <v>1.2299999999999756</v>
      </c>
      <c r="P26" s="18">
        <f t="shared" si="7"/>
        <v>4.5755627009646203</v>
      </c>
      <c r="Q26" s="18">
        <f t="shared" si="8"/>
        <v>-3.5755627009646207</v>
      </c>
    </row>
    <row r="27" spans="1:17" x14ac:dyDescent="0.2">
      <c r="A27" s="1">
        <f t="shared" si="9"/>
        <v>41590</v>
      </c>
      <c r="B27" s="1">
        <v>41722</v>
      </c>
      <c r="C27" s="4">
        <v>88</v>
      </c>
      <c r="D27" s="5">
        <v>4.3978000000000002</v>
      </c>
      <c r="E27" s="5">
        <v>4.1509</v>
      </c>
      <c r="F27" s="9">
        <f t="shared" si="2"/>
        <v>-24.690000000000012</v>
      </c>
      <c r="G27" s="7" t="str">
        <f t="shared" si="3"/>
        <v>下行</v>
      </c>
      <c r="H27" s="5">
        <v>4.4100999999999999</v>
      </c>
      <c r="I27" s="5">
        <v>4.4901</v>
      </c>
      <c r="J27" s="7">
        <f t="shared" si="4"/>
        <v>8.0000000000000071</v>
      </c>
      <c r="K27" s="7" t="str">
        <f t="shared" si="5"/>
        <v>上行</v>
      </c>
      <c r="L27" t="s">
        <v>13</v>
      </c>
      <c r="M27" s="3">
        <f t="shared" si="0"/>
        <v>1.2299999999999756</v>
      </c>
      <c r="N27" s="3">
        <f t="shared" si="6"/>
        <v>32.690000000000019</v>
      </c>
      <c r="O27" s="3">
        <f t="shared" si="1"/>
        <v>33.919999999999995</v>
      </c>
      <c r="P27" s="18">
        <f t="shared" si="7"/>
        <v>0.75527684307127552</v>
      </c>
      <c r="Q27" s="18">
        <f t="shared" si="8"/>
        <v>0.24472315692872446</v>
      </c>
    </row>
    <row r="28" spans="1:17" x14ac:dyDescent="0.2">
      <c r="A28" s="1">
        <f t="shared" si="9"/>
        <v>41722</v>
      </c>
      <c r="B28" s="1">
        <v>41773</v>
      </c>
      <c r="C28" s="4">
        <v>34</v>
      </c>
      <c r="D28" s="5">
        <v>4.1509</v>
      </c>
      <c r="E28" s="5">
        <v>4.1010999999999997</v>
      </c>
      <c r="F28" s="9">
        <f t="shared" si="2"/>
        <v>-4.9800000000000288</v>
      </c>
      <c r="G28" s="7" t="str">
        <f t="shared" si="3"/>
        <v>震荡</v>
      </c>
      <c r="H28" s="5">
        <v>4.4901</v>
      </c>
      <c r="I28" s="5">
        <v>4.2220000000000004</v>
      </c>
      <c r="J28" s="7">
        <f t="shared" si="4"/>
        <v>-26.809999999999956</v>
      </c>
      <c r="K28" s="7" t="str">
        <f t="shared" si="5"/>
        <v>下行</v>
      </c>
      <c r="L28" t="s">
        <v>14</v>
      </c>
      <c r="M28" s="3">
        <f t="shared" si="0"/>
        <v>33.919999999999995</v>
      </c>
      <c r="N28" s="3">
        <f t="shared" si="6"/>
        <v>-21.829999999999927</v>
      </c>
      <c r="O28" s="3">
        <f t="shared" si="1"/>
        <v>12.090000000000067</v>
      </c>
      <c r="P28" s="18">
        <f t="shared" si="7"/>
        <v>-0.22812643151626411</v>
      </c>
      <c r="Q28" s="18">
        <f t="shared" si="8"/>
        <v>1.2281264315162641</v>
      </c>
    </row>
    <row r="29" spans="1:17" x14ac:dyDescent="0.2">
      <c r="A29" s="1">
        <f t="shared" si="9"/>
        <v>41773</v>
      </c>
      <c r="B29" s="1">
        <v>41892</v>
      </c>
      <c r="C29" s="4">
        <v>83</v>
      </c>
      <c r="D29" s="5">
        <v>4.1010999999999997</v>
      </c>
      <c r="E29" s="5">
        <v>3.9893999999999998</v>
      </c>
      <c r="F29" s="9">
        <f t="shared" si="2"/>
        <v>-11.169999999999991</v>
      </c>
      <c r="G29" s="7" t="str">
        <f t="shared" si="3"/>
        <v>下行</v>
      </c>
      <c r="H29" s="5">
        <v>4.2220000000000004</v>
      </c>
      <c r="I29" s="5">
        <v>4.2892000000000001</v>
      </c>
      <c r="J29" s="7">
        <f t="shared" si="4"/>
        <v>6.7199999999999704</v>
      </c>
      <c r="K29" s="7" t="str">
        <f t="shared" si="5"/>
        <v>上行</v>
      </c>
      <c r="L29" t="s">
        <v>13</v>
      </c>
      <c r="M29" s="3">
        <f t="shared" si="0"/>
        <v>12.090000000000067</v>
      </c>
      <c r="N29" s="3">
        <f t="shared" si="6"/>
        <v>17.889999999999961</v>
      </c>
      <c r="O29" s="3">
        <f t="shared" si="1"/>
        <v>29.980000000000029</v>
      </c>
      <c r="P29" s="18">
        <f t="shared" si="7"/>
        <v>0.62437115707099022</v>
      </c>
      <c r="Q29" s="18">
        <f t="shared" si="8"/>
        <v>0.37562884292900978</v>
      </c>
    </row>
    <row r="30" spans="1:17" x14ac:dyDescent="0.2">
      <c r="A30" s="1">
        <f t="shared" si="9"/>
        <v>41892</v>
      </c>
      <c r="B30" s="1">
        <v>41926</v>
      </c>
      <c r="C30" s="4">
        <v>19</v>
      </c>
      <c r="D30" s="5">
        <v>3.9893999999999998</v>
      </c>
      <c r="E30" s="5">
        <v>3.8843999999999999</v>
      </c>
      <c r="F30" s="9">
        <f t="shared" si="2"/>
        <v>-10.499999999999998</v>
      </c>
      <c r="G30" s="7" t="str">
        <f t="shared" si="3"/>
        <v>下行</v>
      </c>
      <c r="H30" s="5">
        <v>4.2892000000000001</v>
      </c>
      <c r="I30" s="5">
        <v>3.9097</v>
      </c>
      <c r="J30" s="7">
        <f t="shared" si="4"/>
        <v>-37.950000000000017</v>
      </c>
      <c r="K30" s="7" t="str">
        <f t="shared" si="5"/>
        <v>下行</v>
      </c>
      <c r="L30" t="s">
        <v>14</v>
      </c>
      <c r="M30" s="3">
        <f t="shared" si="0"/>
        <v>29.980000000000029</v>
      </c>
      <c r="N30" s="3">
        <f t="shared" si="6"/>
        <v>-27.450000000000017</v>
      </c>
      <c r="O30" s="3">
        <f t="shared" si="1"/>
        <v>2.53000000000001</v>
      </c>
      <c r="P30" s="18">
        <f t="shared" si="7"/>
        <v>-0.3825136612021855</v>
      </c>
      <c r="Q30" s="18">
        <f t="shared" si="8"/>
        <v>1.3825136612021856</v>
      </c>
    </row>
    <row r="31" spans="1:17" x14ac:dyDescent="0.2">
      <c r="A31" s="1">
        <f t="shared" si="9"/>
        <v>41926</v>
      </c>
      <c r="B31" s="1">
        <v>41935</v>
      </c>
      <c r="C31" s="4">
        <v>7</v>
      </c>
      <c r="D31" s="5">
        <v>3.8843999999999999</v>
      </c>
      <c r="E31" s="5">
        <v>3.5705</v>
      </c>
      <c r="F31" s="9">
        <f t="shared" si="2"/>
        <v>-31.389999999999986</v>
      </c>
      <c r="G31" s="7" t="str">
        <f t="shared" si="3"/>
        <v>下行</v>
      </c>
      <c r="H31" s="5">
        <v>3.9097</v>
      </c>
      <c r="I31" s="5">
        <v>3.8092999999999999</v>
      </c>
      <c r="J31" s="7">
        <f t="shared" si="4"/>
        <v>-10.040000000000004</v>
      </c>
      <c r="K31" s="7" t="str">
        <f t="shared" si="5"/>
        <v>下行</v>
      </c>
      <c r="L31" t="s">
        <v>13</v>
      </c>
      <c r="M31" s="3">
        <f t="shared" si="0"/>
        <v>2.53000000000001</v>
      </c>
      <c r="N31" s="3">
        <f t="shared" si="6"/>
        <v>21.34999999999998</v>
      </c>
      <c r="O31" s="3">
        <f t="shared" si="1"/>
        <v>23.879999999999988</v>
      </c>
      <c r="P31" s="18">
        <f t="shared" si="7"/>
        <v>1.4702576112412185</v>
      </c>
      <c r="Q31" s="18">
        <f t="shared" si="8"/>
        <v>-0.47025761124121845</v>
      </c>
    </row>
    <row r="32" spans="1:17" x14ac:dyDescent="0.2">
      <c r="A32" s="1">
        <f t="shared" si="9"/>
        <v>41935</v>
      </c>
      <c r="B32" s="1">
        <v>42039</v>
      </c>
      <c r="C32" s="4">
        <v>72</v>
      </c>
      <c r="D32" s="5">
        <v>3.5705</v>
      </c>
      <c r="E32" s="5">
        <v>3.3755000000000002</v>
      </c>
      <c r="F32" s="9">
        <f t="shared" si="2"/>
        <v>-19.499999999999986</v>
      </c>
      <c r="G32" s="7" t="str">
        <f t="shared" si="3"/>
        <v>下行</v>
      </c>
      <c r="H32" s="5">
        <v>3.8092999999999999</v>
      </c>
      <c r="I32" s="5">
        <v>3.4119999999999999</v>
      </c>
      <c r="J32" s="7">
        <f t="shared" si="4"/>
        <v>-39.729999999999997</v>
      </c>
      <c r="K32" s="7" t="str">
        <f t="shared" si="5"/>
        <v>下行</v>
      </c>
      <c r="L32" t="s">
        <v>14</v>
      </c>
      <c r="M32" s="3">
        <f t="shared" si="0"/>
        <v>23.879999999999988</v>
      </c>
      <c r="N32" s="3">
        <f t="shared" si="6"/>
        <v>-20.230000000000011</v>
      </c>
      <c r="O32" s="3">
        <f t="shared" si="1"/>
        <v>3.6499999999999755</v>
      </c>
      <c r="P32" s="18">
        <f t="shared" si="7"/>
        <v>-0.96391497775580692</v>
      </c>
      <c r="Q32" s="18">
        <f t="shared" si="8"/>
        <v>1.9639149777558069</v>
      </c>
    </row>
    <row r="33" spans="1:17" x14ac:dyDescent="0.2">
      <c r="A33" s="1">
        <f t="shared" si="9"/>
        <v>42039</v>
      </c>
      <c r="B33" s="1">
        <v>42187</v>
      </c>
      <c r="C33" s="4">
        <v>98</v>
      </c>
      <c r="D33" s="5">
        <v>3.3755000000000002</v>
      </c>
      <c r="E33" s="5">
        <v>3.1726999999999999</v>
      </c>
      <c r="F33" s="9">
        <f t="shared" si="2"/>
        <v>-20.28000000000003</v>
      </c>
      <c r="G33" s="7" t="str">
        <f t="shared" si="3"/>
        <v>下行</v>
      </c>
      <c r="H33" s="5">
        <v>3.4119999999999999</v>
      </c>
      <c r="I33" s="5">
        <v>3.6093000000000002</v>
      </c>
      <c r="J33" s="7">
        <f t="shared" si="4"/>
        <v>19.730000000000025</v>
      </c>
      <c r="K33" s="7" t="str">
        <f t="shared" si="5"/>
        <v>上行</v>
      </c>
      <c r="L33" s="3" t="s">
        <v>13</v>
      </c>
      <c r="M33" s="3">
        <f t="shared" si="0"/>
        <v>3.6499999999999755</v>
      </c>
      <c r="N33" s="3">
        <f t="shared" si="6"/>
        <v>40.010000000000055</v>
      </c>
      <c r="O33" s="3">
        <f t="shared" si="1"/>
        <v>43.660000000000032</v>
      </c>
      <c r="P33" s="18">
        <f t="shared" si="7"/>
        <v>0.50687328167958012</v>
      </c>
      <c r="Q33" s="18">
        <f t="shared" si="8"/>
        <v>0.49312671832041988</v>
      </c>
    </row>
    <row r="34" spans="1:17" x14ac:dyDescent="0.2">
      <c r="A34" s="1">
        <f t="shared" si="9"/>
        <v>42187</v>
      </c>
      <c r="B34" s="1">
        <v>42291</v>
      </c>
      <c r="C34" s="4">
        <v>67</v>
      </c>
      <c r="D34" s="5">
        <v>3.1726999999999999</v>
      </c>
      <c r="E34" s="5">
        <v>3.0156000000000001</v>
      </c>
      <c r="F34" s="9">
        <f t="shared" si="2"/>
        <v>-15.70999999999998</v>
      </c>
      <c r="G34" s="7" t="str">
        <f t="shared" si="3"/>
        <v>下行</v>
      </c>
      <c r="H34" s="5">
        <v>3.6093000000000002</v>
      </c>
      <c r="I34" s="5">
        <v>3.0562</v>
      </c>
      <c r="J34" s="7">
        <f t="shared" si="4"/>
        <v>-55.310000000000016</v>
      </c>
      <c r="K34" s="7" t="str">
        <f t="shared" si="5"/>
        <v>下行</v>
      </c>
      <c r="L34" s="3" t="s">
        <v>14</v>
      </c>
      <c r="M34" s="3">
        <f t="shared" ref="M34:M50" si="11">(H34-D34)*100</f>
        <v>43.660000000000032</v>
      </c>
      <c r="N34" s="3">
        <f t="shared" si="6"/>
        <v>-39.600000000000037</v>
      </c>
      <c r="O34" s="3">
        <f t="shared" ref="O34:O50" si="12">(I34-E34)*100</f>
        <v>4.0599999999999969</v>
      </c>
      <c r="P34" s="18">
        <f t="shared" si="7"/>
        <v>-0.39671717171717086</v>
      </c>
      <c r="Q34" s="18">
        <f t="shared" si="8"/>
        <v>1.3967171717171709</v>
      </c>
    </row>
    <row r="35" spans="1:17" x14ac:dyDescent="0.2">
      <c r="A35" s="1">
        <f t="shared" si="9"/>
        <v>42291</v>
      </c>
      <c r="B35" s="1">
        <v>42468</v>
      </c>
      <c r="C35" s="4">
        <v>120</v>
      </c>
      <c r="D35" s="5">
        <v>3.0156000000000001</v>
      </c>
      <c r="E35" s="5">
        <v>2.4824000000000002</v>
      </c>
      <c r="F35" s="9">
        <f t="shared" si="2"/>
        <v>-53.319999999999993</v>
      </c>
      <c r="G35" s="7" t="str">
        <f t="shared" si="3"/>
        <v>下行</v>
      </c>
      <c r="H35" s="5">
        <v>3.0562</v>
      </c>
      <c r="I35" s="5">
        <v>2.9097</v>
      </c>
      <c r="J35" s="7">
        <f t="shared" si="4"/>
        <v>-14.650000000000007</v>
      </c>
      <c r="K35" s="7" t="str">
        <f t="shared" si="5"/>
        <v>下行</v>
      </c>
      <c r="L35" s="3" t="s">
        <v>13</v>
      </c>
      <c r="M35" s="3">
        <f t="shared" si="11"/>
        <v>4.0599999999999969</v>
      </c>
      <c r="N35" s="3">
        <f t="shared" si="6"/>
        <v>38.66999999999998</v>
      </c>
      <c r="O35" s="3">
        <f t="shared" si="12"/>
        <v>42.729999999999976</v>
      </c>
      <c r="P35" s="18">
        <f t="shared" si="7"/>
        <v>1.3788466511507633</v>
      </c>
      <c r="Q35" s="18">
        <f t="shared" si="8"/>
        <v>-0.37884665115076327</v>
      </c>
    </row>
    <row r="36" spans="1:17" x14ac:dyDescent="0.2">
      <c r="A36" s="1">
        <f t="shared" si="9"/>
        <v>42468</v>
      </c>
      <c r="B36" s="1">
        <v>42734</v>
      </c>
      <c r="C36" s="4">
        <v>180</v>
      </c>
      <c r="D36" s="5">
        <v>2.4824000000000002</v>
      </c>
      <c r="E36" s="5">
        <v>2.8854000000000002</v>
      </c>
      <c r="F36" s="9">
        <f t="shared" si="2"/>
        <v>40.300000000000004</v>
      </c>
      <c r="G36" s="7" t="str">
        <f t="shared" si="3"/>
        <v>上行</v>
      </c>
      <c r="H36" s="5">
        <v>2.9097</v>
      </c>
      <c r="I36" s="5">
        <v>3.0160999999999998</v>
      </c>
      <c r="J36" s="7">
        <f t="shared" si="4"/>
        <v>10.639999999999983</v>
      </c>
      <c r="K36" s="7" t="str">
        <f t="shared" si="5"/>
        <v>上行</v>
      </c>
      <c r="L36" s="3" t="s">
        <v>14</v>
      </c>
      <c r="M36" s="3">
        <f t="shared" si="11"/>
        <v>42.729999999999976</v>
      </c>
      <c r="N36" s="3">
        <f t="shared" si="6"/>
        <v>-29.660000000000018</v>
      </c>
      <c r="O36" s="3">
        <f t="shared" si="12"/>
        <v>13.069999999999959</v>
      </c>
      <c r="P36" s="18">
        <f t="shared" si="7"/>
        <v>1.3587322993931215</v>
      </c>
      <c r="Q36" s="18">
        <f t="shared" si="8"/>
        <v>-0.35873229939312123</v>
      </c>
    </row>
    <row r="37" spans="1:17" x14ac:dyDescent="0.2">
      <c r="A37" s="1">
        <f t="shared" si="9"/>
        <v>42734</v>
      </c>
      <c r="B37" s="1">
        <v>42776</v>
      </c>
      <c r="C37" s="4">
        <v>24</v>
      </c>
      <c r="D37" s="5">
        <v>2.8854000000000002</v>
      </c>
      <c r="E37" s="5">
        <v>3.0381</v>
      </c>
      <c r="F37" s="9">
        <f t="shared" si="2"/>
        <v>15.269999999999984</v>
      </c>
      <c r="G37" s="7" t="str">
        <f t="shared" si="3"/>
        <v>上行</v>
      </c>
      <c r="H37" s="5">
        <v>3.0160999999999998</v>
      </c>
      <c r="I37" s="5">
        <v>3.4257</v>
      </c>
      <c r="J37" s="7">
        <f t="shared" si="4"/>
        <v>40.960000000000022</v>
      </c>
      <c r="K37" s="7" t="str">
        <f t="shared" si="5"/>
        <v>上行</v>
      </c>
      <c r="L37" s="3" t="s">
        <v>13</v>
      </c>
      <c r="M37" s="3">
        <f t="shared" si="11"/>
        <v>13.069999999999959</v>
      </c>
      <c r="N37" s="3">
        <f t="shared" si="6"/>
        <v>25.690000000000033</v>
      </c>
      <c r="O37" s="3">
        <f t="shared" si="12"/>
        <v>38.759999999999991</v>
      </c>
      <c r="P37" s="18">
        <f t="shared" si="7"/>
        <v>-0.59439470611132594</v>
      </c>
      <c r="Q37" s="18">
        <f t="shared" si="8"/>
        <v>1.5943947061113262</v>
      </c>
    </row>
    <row r="38" spans="1:17" x14ac:dyDescent="0.2">
      <c r="A38" s="1">
        <f t="shared" si="9"/>
        <v>42776</v>
      </c>
      <c r="B38" s="1">
        <v>42873</v>
      </c>
      <c r="C38" s="4">
        <v>66</v>
      </c>
      <c r="D38" s="5">
        <v>3.0381</v>
      </c>
      <c r="E38" s="5">
        <v>3.6555</v>
      </c>
      <c r="F38" s="9">
        <f t="shared" si="2"/>
        <v>61.739999999999995</v>
      </c>
      <c r="G38" s="7" t="str">
        <f t="shared" si="3"/>
        <v>上行</v>
      </c>
      <c r="H38" s="5">
        <v>3.4257</v>
      </c>
      <c r="I38" s="5">
        <v>3.5962000000000001</v>
      </c>
      <c r="J38" s="7">
        <f t="shared" si="4"/>
        <v>17.050000000000011</v>
      </c>
      <c r="K38" s="7" t="str">
        <f t="shared" si="5"/>
        <v>上行</v>
      </c>
      <c r="L38" s="3" t="s">
        <v>14</v>
      </c>
      <c r="M38" s="3">
        <f t="shared" si="11"/>
        <v>38.759999999999991</v>
      </c>
      <c r="N38" s="3">
        <f t="shared" si="6"/>
        <v>-44.689999999999984</v>
      </c>
      <c r="O38" s="3">
        <f t="shared" si="12"/>
        <v>-5.9299999999999908</v>
      </c>
      <c r="P38" s="18">
        <f t="shared" si="7"/>
        <v>1.3815171179234733</v>
      </c>
      <c r="Q38" s="18">
        <f t="shared" si="8"/>
        <v>-0.3815171179234732</v>
      </c>
    </row>
    <row r="39" spans="1:17" x14ac:dyDescent="0.2">
      <c r="A39" s="1">
        <f t="shared" si="9"/>
        <v>42873</v>
      </c>
      <c r="B39" s="1">
        <v>43222</v>
      </c>
      <c r="C39" s="4">
        <v>232</v>
      </c>
      <c r="D39" s="5">
        <v>3.6555</v>
      </c>
      <c r="E39" s="5">
        <v>3.2768000000000002</v>
      </c>
      <c r="F39" s="9">
        <f t="shared" si="2"/>
        <v>-37.869999999999983</v>
      </c>
      <c r="G39" s="7" t="str">
        <f t="shared" si="3"/>
        <v>下行</v>
      </c>
      <c r="H39" s="5">
        <v>3.5962000000000001</v>
      </c>
      <c r="I39" s="5">
        <v>3.6814</v>
      </c>
      <c r="J39" s="7">
        <f t="shared" si="4"/>
        <v>8.5199999999999942</v>
      </c>
      <c r="K39" s="7" t="str">
        <f t="shared" si="5"/>
        <v>上行</v>
      </c>
      <c r="L39" s="3" t="s">
        <v>13</v>
      </c>
      <c r="M39" s="3">
        <f t="shared" si="11"/>
        <v>-5.9299999999999908</v>
      </c>
      <c r="N39" s="3">
        <f t="shared" si="6"/>
        <v>46.389999999999979</v>
      </c>
      <c r="O39" s="3">
        <f t="shared" si="12"/>
        <v>40.459999999999987</v>
      </c>
      <c r="P39" s="18">
        <f t="shared" si="7"/>
        <v>0.81633972838973912</v>
      </c>
      <c r="Q39" s="18">
        <f t="shared" si="8"/>
        <v>0.1836602716102608</v>
      </c>
    </row>
    <row r="40" spans="1:17" x14ac:dyDescent="0.2">
      <c r="A40" s="1">
        <f t="shared" si="9"/>
        <v>43222</v>
      </c>
      <c r="B40" s="1">
        <v>43280</v>
      </c>
      <c r="C40" s="4">
        <v>41</v>
      </c>
      <c r="D40" s="5">
        <v>3.2768000000000002</v>
      </c>
      <c r="E40" s="5">
        <v>3.3620000000000001</v>
      </c>
      <c r="F40" s="9">
        <f t="shared" si="2"/>
        <v>8.5199999999999942</v>
      </c>
      <c r="G40" s="7" t="str">
        <f t="shared" si="3"/>
        <v>上行</v>
      </c>
      <c r="H40" s="5">
        <v>3.6814</v>
      </c>
      <c r="I40" s="5">
        <v>3.4885000000000002</v>
      </c>
      <c r="J40" s="7">
        <f t="shared" si="4"/>
        <v>-19.289999999999985</v>
      </c>
      <c r="K40" s="7" t="str">
        <f t="shared" si="5"/>
        <v>下行</v>
      </c>
      <c r="L40" s="3" t="s">
        <v>14</v>
      </c>
      <c r="M40" s="3">
        <f t="shared" si="11"/>
        <v>40.459999999999987</v>
      </c>
      <c r="N40" s="3">
        <f t="shared" si="6"/>
        <v>-27.809999999999981</v>
      </c>
      <c r="O40" s="3">
        <f t="shared" si="12"/>
        <v>12.650000000000006</v>
      </c>
      <c r="P40" s="18">
        <f t="shared" si="7"/>
        <v>0.30636461704422868</v>
      </c>
      <c r="Q40" s="18">
        <f t="shared" si="8"/>
        <v>0.69363538295577121</v>
      </c>
    </row>
    <row r="41" spans="1:17" x14ac:dyDescent="0.2">
      <c r="A41" s="1">
        <f t="shared" si="9"/>
        <v>43280</v>
      </c>
      <c r="B41" s="1">
        <v>43319</v>
      </c>
      <c r="C41" s="4">
        <v>27</v>
      </c>
      <c r="D41" s="5">
        <v>3.3620000000000001</v>
      </c>
      <c r="E41" s="5">
        <v>3.1377999999999999</v>
      </c>
      <c r="F41" s="9">
        <f t="shared" si="2"/>
        <v>-22.420000000000016</v>
      </c>
      <c r="G41" s="7" t="str">
        <f t="shared" si="3"/>
        <v>下行</v>
      </c>
      <c r="H41" s="5">
        <v>3.4885000000000002</v>
      </c>
      <c r="I41" s="5">
        <v>3.4863</v>
      </c>
      <c r="J41" s="7">
        <f t="shared" si="4"/>
        <v>-0.22000000000002018</v>
      </c>
      <c r="K41" s="7" t="str">
        <f t="shared" si="5"/>
        <v>震荡</v>
      </c>
      <c r="L41" s="3" t="s">
        <v>13</v>
      </c>
      <c r="M41" s="3">
        <f t="shared" si="11"/>
        <v>12.650000000000006</v>
      </c>
      <c r="N41" s="3">
        <f t="shared" si="6"/>
        <v>22.199999999999996</v>
      </c>
      <c r="O41" s="3">
        <f t="shared" si="12"/>
        <v>34.85</v>
      </c>
      <c r="P41" s="18">
        <f t="shared" si="7"/>
        <v>1.0099099099099109</v>
      </c>
      <c r="Q41" s="18">
        <f t="shared" si="8"/>
        <v>-9.90990990991082E-3</v>
      </c>
    </row>
    <row r="42" spans="1:17" x14ac:dyDescent="0.2">
      <c r="A42" s="1">
        <f t="shared" si="9"/>
        <v>43319</v>
      </c>
      <c r="B42" s="1">
        <v>43357</v>
      </c>
      <c r="C42" s="4">
        <v>28</v>
      </c>
      <c r="D42" s="5">
        <v>3.1377999999999999</v>
      </c>
      <c r="E42" s="5">
        <v>3.4998</v>
      </c>
      <c r="F42" s="9">
        <f t="shared" si="2"/>
        <v>36.20000000000001</v>
      </c>
      <c r="G42" s="7" t="str">
        <f t="shared" si="3"/>
        <v>上行</v>
      </c>
      <c r="H42" s="5">
        <v>3.4863</v>
      </c>
      <c r="I42" s="5">
        <v>3.6352000000000002</v>
      </c>
      <c r="J42" s="7">
        <f t="shared" si="4"/>
        <v>14.890000000000025</v>
      </c>
      <c r="K42" s="7" t="str">
        <f t="shared" si="5"/>
        <v>上行</v>
      </c>
      <c r="L42" s="3" t="s">
        <v>14</v>
      </c>
      <c r="M42" s="3">
        <f t="shared" si="11"/>
        <v>34.85</v>
      </c>
      <c r="N42" s="3">
        <f t="shared" si="6"/>
        <v>-21.309999999999981</v>
      </c>
      <c r="O42" s="3">
        <f t="shared" si="12"/>
        <v>13.540000000000019</v>
      </c>
      <c r="P42" s="18">
        <f t="shared" si="7"/>
        <v>1.6987329892069472</v>
      </c>
      <c r="Q42" s="18">
        <f t="shared" si="8"/>
        <v>-0.69873298920694693</v>
      </c>
    </row>
    <row r="43" spans="1:17" x14ac:dyDescent="0.2">
      <c r="A43" s="1">
        <f t="shared" si="9"/>
        <v>43357</v>
      </c>
      <c r="B43" s="1">
        <v>43452</v>
      </c>
      <c r="C43" s="4">
        <v>61</v>
      </c>
      <c r="D43" s="5">
        <v>3.4998</v>
      </c>
      <c r="E43" s="5">
        <v>3.0592999999999999</v>
      </c>
      <c r="F43" s="9">
        <f t="shared" si="2"/>
        <v>-44.050000000000011</v>
      </c>
      <c r="G43" s="7" t="str">
        <f t="shared" si="3"/>
        <v>下行</v>
      </c>
      <c r="H43" s="5">
        <v>3.6352000000000002</v>
      </c>
      <c r="I43" s="5">
        <v>3.3719999999999999</v>
      </c>
      <c r="J43" s="7">
        <f t="shared" si="4"/>
        <v>-26.320000000000032</v>
      </c>
      <c r="K43" s="7" t="str">
        <f t="shared" si="5"/>
        <v>下行</v>
      </c>
      <c r="L43" s="3" t="s">
        <v>13</v>
      </c>
      <c r="M43" s="3">
        <f t="shared" si="11"/>
        <v>13.540000000000019</v>
      </c>
      <c r="N43" s="3">
        <f t="shared" si="6"/>
        <v>17.729999999999976</v>
      </c>
      <c r="O43" s="3">
        <f t="shared" si="12"/>
        <v>31.269999999999996</v>
      </c>
      <c r="P43" s="18">
        <f t="shared" si="7"/>
        <v>2.4844895657078441</v>
      </c>
      <c r="Q43" s="18">
        <f t="shared" si="8"/>
        <v>-1.4844895657078436</v>
      </c>
    </row>
    <row r="44" spans="1:17" x14ac:dyDescent="0.2">
      <c r="A44" s="1">
        <f t="shared" si="9"/>
        <v>43452</v>
      </c>
      <c r="B44" s="1">
        <v>43542</v>
      </c>
      <c r="C44" s="4">
        <v>57</v>
      </c>
      <c r="D44" s="5">
        <v>3.0592999999999999</v>
      </c>
      <c r="E44" s="5">
        <v>3.0998000000000001</v>
      </c>
      <c r="F44" s="9">
        <f t="shared" si="2"/>
        <v>4.0500000000000203</v>
      </c>
      <c r="G44" s="7" t="str">
        <f t="shared" si="3"/>
        <v>震荡</v>
      </c>
      <c r="H44" s="5">
        <v>3.3719999999999999</v>
      </c>
      <c r="I44" s="5">
        <v>3.1324999999999998</v>
      </c>
      <c r="J44" s="7">
        <f t="shared" si="4"/>
        <v>-23.950000000000003</v>
      </c>
      <c r="K44" s="7" t="str">
        <f t="shared" si="5"/>
        <v>下行</v>
      </c>
      <c r="L44" s="3" t="s">
        <v>14</v>
      </c>
      <c r="M44" s="3">
        <f t="shared" si="11"/>
        <v>31.269999999999996</v>
      </c>
      <c r="N44" s="3">
        <f t="shared" si="6"/>
        <v>-28.000000000000021</v>
      </c>
      <c r="O44" s="3">
        <f t="shared" si="12"/>
        <v>3.2699999999999729</v>
      </c>
      <c r="P44" s="18">
        <f t="shared" si="7"/>
        <v>0.14464285714285777</v>
      </c>
      <c r="Q44" s="18">
        <f t="shared" si="8"/>
        <v>0.85535714285714226</v>
      </c>
    </row>
    <row r="45" spans="1:17" x14ac:dyDescent="0.2">
      <c r="A45" s="1">
        <f t="shared" si="9"/>
        <v>43542</v>
      </c>
      <c r="B45" s="1">
        <v>43612</v>
      </c>
      <c r="C45" s="4">
        <v>46</v>
      </c>
      <c r="D45" s="5">
        <v>3.0998000000000001</v>
      </c>
      <c r="E45" s="5">
        <v>3.1459999999999999</v>
      </c>
      <c r="F45" s="9">
        <f t="shared" si="2"/>
        <v>4.6199999999999797</v>
      </c>
      <c r="G45" s="7" t="str">
        <f t="shared" si="3"/>
        <v>震荡</v>
      </c>
      <c r="H45" s="5">
        <v>3.1324999999999998</v>
      </c>
      <c r="I45" s="5">
        <v>3.3559999999999999</v>
      </c>
      <c r="J45" s="7">
        <f t="shared" si="4"/>
        <v>22.35</v>
      </c>
      <c r="K45" s="7" t="str">
        <f t="shared" si="5"/>
        <v>上行</v>
      </c>
      <c r="L45" s="3" t="s">
        <v>13</v>
      </c>
      <c r="M45" s="3">
        <f t="shared" si="11"/>
        <v>3.2699999999999729</v>
      </c>
      <c r="N45" s="3">
        <f t="shared" si="6"/>
        <v>17.730000000000025</v>
      </c>
      <c r="O45" s="3">
        <f t="shared" si="12"/>
        <v>20.999999999999996</v>
      </c>
      <c r="P45" s="18">
        <f t="shared" si="7"/>
        <v>-0.2605752961082895</v>
      </c>
      <c r="Q45" s="18">
        <f t="shared" si="8"/>
        <v>1.2605752961082892</v>
      </c>
    </row>
    <row r="46" spans="1:17" x14ac:dyDescent="0.2">
      <c r="A46" s="1">
        <f t="shared" si="9"/>
        <v>43612</v>
      </c>
      <c r="B46" s="1">
        <v>43693</v>
      </c>
      <c r="C46" s="4">
        <v>58</v>
      </c>
      <c r="D46" s="5">
        <v>3.1459999999999999</v>
      </c>
      <c r="E46" s="5">
        <v>2.9371999999999998</v>
      </c>
      <c r="F46" s="9">
        <f t="shared" si="2"/>
        <v>-20.88000000000001</v>
      </c>
      <c r="G46" s="7" t="str">
        <f t="shared" si="3"/>
        <v>下行</v>
      </c>
      <c r="H46" s="5">
        <v>3.3559999999999999</v>
      </c>
      <c r="I46" s="5">
        <v>3.0215999999999998</v>
      </c>
      <c r="J46" s="7">
        <f t="shared" si="4"/>
        <v>-33.440000000000005</v>
      </c>
      <c r="K46" s="7" t="str">
        <f t="shared" si="5"/>
        <v>下行</v>
      </c>
      <c r="L46" s="3" t="s">
        <v>14</v>
      </c>
      <c r="M46" s="3">
        <f t="shared" si="11"/>
        <v>20.999999999999996</v>
      </c>
      <c r="N46" s="3">
        <f t="shared" si="6"/>
        <v>-12.559999999999993</v>
      </c>
      <c r="O46" s="3">
        <f t="shared" si="12"/>
        <v>8.4400000000000031</v>
      </c>
      <c r="P46" s="18">
        <f t="shared" si="7"/>
        <v>-1.6624203821656067</v>
      </c>
      <c r="Q46" s="18">
        <f t="shared" si="8"/>
        <v>2.6624203821656067</v>
      </c>
    </row>
    <row r="47" spans="1:17" x14ac:dyDescent="0.2">
      <c r="A47" s="1">
        <f t="shared" si="9"/>
        <v>43693</v>
      </c>
      <c r="B47" s="1">
        <v>43878</v>
      </c>
      <c r="C47" s="4">
        <v>118</v>
      </c>
      <c r="D47" s="5">
        <v>2.9371999999999998</v>
      </c>
      <c r="E47" s="5">
        <v>2.6505999999999998</v>
      </c>
      <c r="F47" s="9">
        <f t="shared" si="2"/>
        <v>-28.659999999999997</v>
      </c>
      <c r="G47" s="7" t="str">
        <f t="shared" si="3"/>
        <v>下行</v>
      </c>
      <c r="H47" s="5">
        <v>3.0215999999999998</v>
      </c>
      <c r="I47" s="5">
        <v>2.8997000000000002</v>
      </c>
      <c r="J47" s="7">
        <f t="shared" si="4"/>
        <v>-12.189999999999968</v>
      </c>
      <c r="K47" s="7" t="str">
        <f t="shared" si="5"/>
        <v>下行</v>
      </c>
      <c r="L47" s="3" t="s">
        <v>13</v>
      </c>
      <c r="M47" s="3">
        <f t="shared" si="11"/>
        <v>8.4400000000000031</v>
      </c>
      <c r="N47" s="3">
        <f t="shared" si="6"/>
        <v>16.470000000000027</v>
      </c>
      <c r="O47" s="3">
        <f t="shared" si="12"/>
        <v>24.910000000000032</v>
      </c>
      <c r="P47" s="18">
        <f t="shared" si="7"/>
        <v>1.7401335761991468</v>
      </c>
      <c r="Q47" s="18">
        <f t="shared" si="8"/>
        <v>-0.74013357619914677</v>
      </c>
    </row>
    <row r="48" spans="1:17" x14ac:dyDescent="0.2">
      <c r="A48" s="1">
        <f t="shared" si="9"/>
        <v>43878</v>
      </c>
      <c r="B48" s="1">
        <v>43901</v>
      </c>
      <c r="C48" s="4">
        <v>17</v>
      </c>
      <c r="D48" s="5">
        <v>2.6505999999999998</v>
      </c>
      <c r="E48" s="5">
        <v>2.4508000000000001</v>
      </c>
      <c r="F48" s="9">
        <f t="shared" si="2"/>
        <v>-19.979999999999976</v>
      </c>
      <c r="G48" s="7" t="str">
        <f t="shared" si="3"/>
        <v>下行</v>
      </c>
      <c r="H48" s="5">
        <v>2.8997000000000002</v>
      </c>
      <c r="I48" s="5">
        <v>2.5981000000000001</v>
      </c>
      <c r="J48" s="7">
        <f t="shared" si="4"/>
        <v>-30.160000000000011</v>
      </c>
      <c r="K48" s="7" t="str">
        <f t="shared" si="5"/>
        <v>下行</v>
      </c>
      <c r="L48" s="3" t="s">
        <v>14</v>
      </c>
      <c r="M48" s="3">
        <f t="shared" si="11"/>
        <v>24.910000000000032</v>
      </c>
      <c r="N48" s="3">
        <f t="shared" si="6"/>
        <v>-10.180000000000033</v>
      </c>
      <c r="O48" s="3">
        <f t="shared" si="12"/>
        <v>14.729999999999999</v>
      </c>
      <c r="P48" s="18">
        <f t="shared" si="7"/>
        <v>-1.9626719056974371</v>
      </c>
      <c r="Q48" s="18">
        <f t="shared" si="8"/>
        <v>2.9626719056974373</v>
      </c>
    </row>
    <row r="49" spans="1:17" s="2" customFormat="1" x14ac:dyDescent="0.2">
      <c r="A49" s="1">
        <f t="shared" si="9"/>
        <v>43901</v>
      </c>
      <c r="B49" s="1">
        <v>43951</v>
      </c>
      <c r="C49" s="4">
        <v>35</v>
      </c>
      <c r="D49" s="5">
        <v>2.4508000000000001</v>
      </c>
      <c r="E49" s="5">
        <v>1.7910999999999999</v>
      </c>
      <c r="F49" s="9">
        <f t="shared" si="2"/>
        <v>-65.970000000000013</v>
      </c>
      <c r="G49" s="7" t="str">
        <f t="shared" si="3"/>
        <v>下行</v>
      </c>
      <c r="H49" s="5">
        <v>2.5981000000000001</v>
      </c>
      <c r="I49" s="5">
        <v>2.5259999999999998</v>
      </c>
      <c r="J49" s="7">
        <f t="shared" si="4"/>
        <v>-7.2100000000000275</v>
      </c>
      <c r="K49" s="7" t="str">
        <f t="shared" si="5"/>
        <v>下行</v>
      </c>
      <c r="L49" s="3" t="s">
        <v>13</v>
      </c>
      <c r="M49" s="3">
        <f t="shared" si="11"/>
        <v>14.729999999999999</v>
      </c>
      <c r="N49" s="3">
        <f t="shared" si="6"/>
        <v>58.76</v>
      </c>
      <c r="O49" s="3">
        <f t="shared" si="12"/>
        <v>73.489999999999995</v>
      </c>
      <c r="P49" s="18">
        <f t="shared" si="7"/>
        <v>1.1227025187202182</v>
      </c>
      <c r="Q49" s="18">
        <f t="shared" si="8"/>
        <v>-0.12270251872021831</v>
      </c>
    </row>
    <row r="50" spans="1:17" x14ac:dyDescent="0.2">
      <c r="A50" s="1">
        <f t="shared" si="9"/>
        <v>43951</v>
      </c>
      <c r="B50" s="1">
        <v>44077</v>
      </c>
      <c r="C50" s="4">
        <v>85</v>
      </c>
      <c r="D50" s="5">
        <v>1.7910999999999999</v>
      </c>
      <c r="E50" s="5">
        <v>3.0796000000000001</v>
      </c>
      <c r="F50" s="9">
        <f t="shared" si="2"/>
        <v>128.85000000000002</v>
      </c>
      <c r="G50" s="7" t="str">
        <f t="shared" si="3"/>
        <v>上行</v>
      </c>
      <c r="H50" s="5">
        <v>2.5259999999999998</v>
      </c>
      <c r="I50" s="5">
        <v>3.0958999999999999</v>
      </c>
      <c r="J50" s="7">
        <f t="shared" si="4"/>
        <v>56.990000000000009</v>
      </c>
      <c r="K50" s="7" t="str">
        <f t="shared" si="5"/>
        <v>上行</v>
      </c>
      <c r="L50" s="3" t="s">
        <v>14</v>
      </c>
      <c r="M50" s="3">
        <f t="shared" si="11"/>
        <v>73.489999999999995</v>
      </c>
      <c r="N50" s="3">
        <f t="shared" si="6"/>
        <v>-71.860000000000014</v>
      </c>
      <c r="O50" s="3">
        <f t="shared" si="12"/>
        <v>1.6299999999999759</v>
      </c>
      <c r="P50" s="18">
        <f t="shared" si="7"/>
        <v>1.7930698580573337</v>
      </c>
      <c r="Q50" s="18">
        <f t="shared" si="8"/>
        <v>-0.79306985805733365</v>
      </c>
    </row>
    <row r="52" spans="1:17" x14ac:dyDescent="0.2">
      <c r="G52" s="4"/>
      <c r="H52" s="4"/>
      <c r="I52" s="4"/>
    </row>
    <row r="54" spans="1:17" x14ac:dyDescent="0.2">
      <c r="J54" s="4"/>
      <c r="K54" s="4"/>
    </row>
    <row r="55" spans="1:17" x14ac:dyDescent="0.2">
      <c r="J55" s="4"/>
      <c r="K55" s="4"/>
      <c r="L55" s="4"/>
    </row>
    <row r="56" spans="1:17" x14ac:dyDescent="0.2">
      <c r="J56" s="4"/>
      <c r="K56" s="4"/>
      <c r="L56" s="4"/>
    </row>
    <row r="57" spans="1:17" x14ac:dyDescent="0.2">
      <c r="J57" s="4"/>
      <c r="K57" s="4"/>
      <c r="L57" s="4"/>
    </row>
    <row r="58" spans="1:17" x14ac:dyDescent="0.2">
      <c r="J58" s="4"/>
      <c r="K58" s="4"/>
      <c r="L58" s="4"/>
    </row>
    <row r="59" spans="1:17" x14ac:dyDescent="0.2">
      <c r="J59" s="4"/>
      <c r="K59" s="4"/>
      <c r="L59" s="4"/>
    </row>
    <row r="60" spans="1:17" x14ac:dyDescent="0.2">
      <c r="J60" s="4"/>
      <c r="K60" s="4"/>
    </row>
    <row r="61" spans="1:17" x14ac:dyDescent="0.2">
      <c r="J61" s="4"/>
      <c r="K61" s="4"/>
    </row>
    <row r="62" spans="1:17" x14ac:dyDescent="0.2">
      <c r="J62" s="4"/>
      <c r="K62" s="4"/>
    </row>
    <row r="63" spans="1:17" x14ac:dyDescent="0.2">
      <c r="J63" s="4"/>
      <c r="K63" s="4"/>
    </row>
    <row r="64" spans="1:17" x14ac:dyDescent="0.2">
      <c r="J64" s="4"/>
      <c r="K64" s="4"/>
    </row>
    <row r="65" spans="10:11" x14ac:dyDescent="0.2">
      <c r="J65" s="4"/>
      <c r="K65" s="4"/>
    </row>
    <row r="66" spans="10:11" x14ac:dyDescent="0.2">
      <c r="J66" s="4"/>
      <c r="K66" s="4"/>
    </row>
    <row r="67" spans="10:11" x14ac:dyDescent="0.2">
      <c r="J67" s="4"/>
      <c r="K67" s="4"/>
    </row>
    <row r="68" spans="10:11" x14ac:dyDescent="0.2">
      <c r="J68" s="4"/>
      <c r="K68" s="4"/>
    </row>
    <row r="69" spans="10:11" x14ac:dyDescent="0.2">
      <c r="J69" s="4"/>
      <c r="K69" s="4"/>
    </row>
    <row r="70" spans="10:11" x14ac:dyDescent="0.2">
      <c r="J70" s="4"/>
      <c r="K70" s="4"/>
    </row>
    <row r="71" spans="10:11" x14ac:dyDescent="0.2">
      <c r="J71" s="4"/>
      <c r="K71" s="4"/>
    </row>
    <row r="72" spans="10:11" x14ac:dyDescent="0.2">
      <c r="J72" s="4"/>
      <c r="K72" s="4"/>
    </row>
    <row r="73" spans="10:11" x14ac:dyDescent="0.2">
      <c r="J73" s="4"/>
      <c r="K73" s="4"/>
    </row>
    <row r="74" spans="10:11" x14ac:dyDescent="0.2">
      <c r="J74" s="4"/>
      <c r="K74" s="4"/>
    </row>
  </sheetData>
  <autoFilter ref="A1:P50" xr:uid="{A78049EE-F9DB-4EF5-B330-052434129A9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32AA-CD43-489D-94DB-99E68FDE84C9}">
  <dimension ref="A1:F16"/>
  <sheetViews>
    <sheetView workbookViewId="0">
      <selection activeCell="A2" sqref="A2:F16"/>
    </sheetView>
  </sheetViews>
  <sheetFormatPr defaultRowHeight="14.25" x14ac:dyDescent="0.2"/>
  <cols>
    <col min="1" max="1" width="13.125" bestFit="1" customWidth="1"/>
    <col min="2" max="2" width="11.125" bestFit="1" customWidth="1"/>
    <col min="3" max="3" width="12.25" bestFit="1" customWidth="1"/>
    <col min="4" max="4" width="5.25" bestFit="1" customWidth="1"/>
    <col min="5" max="5" width="21.375" bestFit="1" customWidth="1"/>
    <col min="6" max="6" width="13" bestFit="1" customWidth="1"/>
  </cols>
  <sheetData>
    <row r="1" spans="1:6" ht="15" thickBot="1" x14ac:dyDescent="0.25"/>
    <row r="2" spans="1:6" ht="15" thickBot="1" x14ac:dyDescent="0.25">
      <c r="A2" s="10"/>
      <c r="B2" s="10" t="s">
        <v>16</v>
      </c>
      <c r="C2" s="10" t="s">
        <v>17</v>
      </c>
      <c r="D2" s="10" t="s">
        <v>18</v>
      </c>
      <c r="E2" s="10" t="s">
        <v>19</v>
      </c>
      <c r="F2" s="10" t="s">
        <v>23</v>
      </c>
    </row>
    <row r="3" spans="1:6" x14ac:dyDescent="0.2">
      <c r="A3" t="s">
        <v>20</v>
      </c>
      <c r="B3" t="s">
        <v>21</v>
      </c>
      <c r="C3" t="s">
        <v>21</v>
      </c>
      <c r="D3">
        <v>11</v>
      </c>
      <c r="E3">
        <v>-35</v>
      </c>
      <c r="F3">
        <v>58</v>
      </c>
    </row>
    <row r="4" spans="1:6" x14ac:dyDescent="0.2">
      <c r="B4" t="s">
        <v>21</v>
      </c>
      <c r="C4" t="s">
        <v>22</v>
      </c>
      <c r="D4">
        <v>3</v>
      </c>
      <c r="E4">
        <v>-25</v>
      </c>
      <c r="F4">
        <v>48</v>
      </c>
    </row>
    <row r="5" spans="1:6" x14ac:dyDescent="0.2">
      <c r="B5" t="s">
        <v>22</v>
      </c>
      <c r="C5" t="s">
        <v>22</v>
      </c>
      <c r="D5">
        <v>6</v>
      </c>
      <c r="E5">
        <v>-22</v>
      </c>
      <c r="F5">
        <v>43</v>
      </c>
    </row>
    <row r="6" spans="1:6" ht="15" thickBot="1" x14ac:dyDescent="0.25">
      <c r="B6" t="s">
        <v>15</v>
      </c>
      <c r="C6" t="s">
        <v>22</v>
      </c>
      <c r="D6">
        <v>3</v>
      </c>
      <c r="E6">
        <v>-23</v>
      </c>
      <c r="F6">
        <v>48</v>
      </c>
    </row>
    <row r="7" spans="1:6" x14ac:dyDescent="0.2">
      <c r="A7" s="11" t="s">
        <v>24</v>
      </c>
      <c r="B7" s="11" t="s">
        <v>21</v>
      </c>
      <c r="C7" s="11" t="s">
        <v>21</v>
      </c>
      <c r="D7" s="11">
        <v>2</v>
      </c>
      <c r="E7" s="11">
        <v>20</v>
      </c>
      <c r="F7" s="11">
        <v>27.5</v>
      </c>
    </row>
    <row r="8" spans="1:6" x14ac:dyDescent="0.2">
      <c r="A8" s="12"/>
      <c r="B8" s="12" t="s">
        <v>22</v>
      </c>
      <c r="C8" s="12" t="s">
        <v>21</v>
      </c>
      <c r="D8" s="12">
        <v>4</v>
      </c>
      <c r="E8" s="12">
        <v>34</v>
      </c>
      <c r="F8" s="12">
        <v>125</v>
      </c>
    </row>
    <row r="9" spans="1:6" x14ac:dyDescent="0.2">
      <c r="A9" s="12"/>
      <c r="B9" s="12" t="s">
        <v>22</v>
      </c>
      <c r="C9" s="12" t="s">
        <v>22</v>
      </c>
      <c r="D9" s="12">
        <v>10</v>
      </c>
      <c r="E9" s="12">
        <v>34</v>
      </c>
      <c r="F9" s="12">
        <v>51</v>
      </c>
    </row>
    <row r="10" spans="1:6" x14ac:dyDescent="0.2">
      <c r="A10" s="12"/>
      <c r="B10" s="12" t="s">
        <v>22</v>
      </c>
      <c r="C10" s="12" t="s">
        <v>15</v>
      </c>
      <c r="D10" s="12">
        <v>3</v>
      </c>
      <c r="E10" s="12">
        <v>17</v>
      </c>
      <c r="F10" s="12">
        <v>67</v>
      </c>
    </row>
    <row r="11" spans="1:6" ht="15" thickBot="1" x14ac:dyDescent="0.25">
      <c r="A11" s="13"/>
      <c r="B11" s="13" t="s">
        <v>15</v>
      </c>
      <c r="C11" s="13" t="s">
        <v>21</v>
      </c>
      <c r="D11" s="13">
        <v>2</v>
      </c>
      <c r="E11" s="13">
        <v>19</v>
      </c>
      <c r="F11" s="13">
        <v>75.5</v>
      </c>
    </row>
    <row r="12" spans="1:6" x14ac:dyDescent="0.2">
      <c r="A12" s="11" t="s">
        <v>25</v>
      </c>
      <c r="B12" s="11" t="s">
        <v>21</v>
      </c>
      <c r="C12" s="11" t="s">
        <v>21</v>
      </c>
      <c r="D12" s="11">
        <v>1</v>
      </c>
      <c r="E12" s="11">
        <v>-5</v>
      </c>
      <c r="F12" s="11">
        <v>123</v>
      </c>
    </row>
    <row r="13" spans="1:6" x14ac:dyDescent="0.2">
      <c r="A13" s="12"/>
      <c r="B13" s="12" t="s">
        <v>21</v>
      </c>
      <c r="C13" s="12" t="s">
        <v>15</v>
      </c>
      <c r="D13" s="12">
        <v>1</v>
      </c>
      <c r="E13" s="12">
        <v>-6</v>
      </c>
      <c r="F13" s="12">
        <v>96</v>
      </c>
    </row>
    <row r="14" spans="1:6" x14ac:dyDescent="0.2">
      <c r="A14" s="12"/>
      <c r="B14" s="12" t="s">
        <v>22</v>
      </c>
      <c r="C14" s="12" t="s">
        <v>22</v>
      </c>
      <c r="D14" s="12">
        <v>1</v>
      </c>
      <c r="E14" s="12">
        <v>19</v>
      </c>
      <c r="F14" s="12">
        <v>61</v>
      </c>
    </row>
    <row r="15" spans="1:6" x14ac:dyDescent="0.2">
      <c r="A15" s="12"/>
      <c r="B15" s="12" t="s">
        <v>22</v>
      </c>
      <c r="C15" s="12" t="s">
        <v>15</v>
      </c>
      <c r="D15" s="12">
        <v>1</v>
      </c>
      <c r="E15" s="12">
        <v>20</v>
      </c>
      <c r="F15" s="12">
        <v>114</v>
      </c>
    </row>
    <row r="16" spans="1:6" ht="15" thickBot="1" x14ac:dyDescent="0.25">
      <c r="A16" s="13"/>
      <c r="B16" s="13" t="s">
        <v>15</v>
      </c>
      <c r="C16" s="13" t="s">
        <v>21</v>
      </c>
      <c r="D16" s="13">
        <v>1</v>
      </c>
      <c r="E16" s="13">
        <v>11</v>
      </c>
      <c r="F16" s="13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7CD7-EEDC-4D34-A7CC-376244DBE463}">
  <dimension ref="A1:J31"/>
  <sheetViews>
    <sheetView workbookViewId="0">
      <selection activeCell="E31" sqref="E31:J31"/>
    </sheetView>
  </sheetViews>
  <sheetFormatPr defaultRowHeight="14.25" x14ac:dyDescent="0.2"/>
  <cols>
    <col min="1" max="1" width="11.125" bestFit="1" customWidth="1"/>
    <col min="2" max="3" width="8.625" bestFit="1" customWidth="1"/>
    <col min="4" max="4" width="8.625" style="4" customWidth="1"/>
    <col min="5" max="5" width="6.375" bestFit="1" customWidth="1"/>
    <col min="6" max="6" width="5.875" bestFit="1" customWidth="1"/>
    <col min="7" max="9" width="6.5" bestFit="1" customWidth="1"/>
    <col min="10" max="10" width="7.75" bestFit="1" customWidth="1"/>
  </cols>
  <sheetData>
    <row r="1" spans="1:10" x14ac:dyDescent="0.2">
      <c r="A1" t="s">
        <v>26</v>
      </c>
      <c r="B1" t="s">
        <v>27</v>
      </c>
      <c r="C1" t="s">
        <v>28</v>
      </c>
      <c r="D1" s="4" t="s">
        <v>42</v>
      </c>
      <c r="E1" s="27" t="s">
        <v>29</v>
      </c>
      <c r="F1" s="27"/>
      <c r="G1" s="27"/>
      <c r="H1" s="27"/>
      <c r="I1" s="27"/>
      <c r="J1" s="27"/>
    </row>
    <row r="2" spans="1:10" x14ac:dyDescent="0.2"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  <row r="3" spans="1:10" x14ac:dyDescent="0.2">
      <c r="A3" s="14">
        <v>39706</v>
      </c>
      <c r="C3" s="14" t="s">
        <v>36</v>
      </c>
      <c r="D3" s="14"/>
      <c r="E3" s="15">
        <v>2.86</v>
      </c>
      <c r="F3" s="15">
        <v>-8.73</v>
      </c>
      <c r="G3">
        <v>-8.27</v>
      </c>
      <c r="H3">
        <v>-4.6900000000000004</v>
      </c>
      <c r="I3">
        <v>-0.78</v>
      </c>
      <c r="J3" s="16">
        <v>16.320000000000022</v>
      </c>
    </row>
    <row r="4" spans="1:10" x14ac:dyDescent="0.2">
      <c r="A4" s="14">
        <v>39729</v>
      </c>
      <c r="B4" s="14" t="s">
        <v>36</v>
      </c>
      <c r="C4" s="14" t="s">
        <v>36</v>
      </c>
      <c r="D4" s="14"/>
      <c r="E4" s="16">
        <v>3.3999999999999808</v>
      </c>
      <c r="F4" s="16">
        <v>-0.30999999999998806</v>
      </c>
      <c r="G4" s="16">
        <v>2.8799999999999919</v>
      </c>
      <c r="H4" s="16">
        <v>10.279999999999976</v>
      </c>
      <c r="I4" s="16">
        <v>26.589999999999979</v>
      </c>
      <c r="J4" s="16">
        <v>50.009999999999977</v>
      </c>
    </row>
    <row r="5" spans="1:10" x14ac:dyDescent="0.2">
      <c r="A5" s="14">
        <v>39750</v>
      </c>
      <c r="B5" s="14" t="s">
        <v>36</v>
      </c>
      <c r="C5" s="14" t="s">
        <v>36</v>
      </c>
      <c r="D5" s="14"/>
      <c r="E5" s="16">
        <v>-3.4499999999999993</v>
      </c>
      <c r="F5" s="16">
        <v>4.7600000000000051</v>
      </c>
      <c r="G5" s="16">
        <v>13.860000000000028</v>
      </c>
      <c r="H5" s="16">
        <v>29.510000000000055</v>
      </c>
      <c r="I5" s="16">
        <v>58.910000000000011</v>
      </c>
      <c r="J5" s="16">
        <v>68.390000000000015</v>
      </c>
    </row>
    <row r="6" spans="1:10" x14ac:dyDescent="0.2">
      <c r="A6" s="14">
        <v>39778</v>
      </c>
      <c r="B6" s="14" t="s">
        <v>37</v>
      </c>
      <c r="C6" s="14" t="s">
        <v>37</v>
      </c>
      <c r="D6" s="14"/>
      <c r="E6" s="16">
        <v>15.409999999999975</v>
      </c>
      <c r="F6" s="16">
        <v>14.979999999999954</v>
      </c>
      <c r="G6" s="16">
        <v>29.399999999999956</v>
      </c>
      <c r="H6" s="16">
        <v>38.87999999999996</v>
      </c>
      <c r="I6" s="16">
        <v>34.499999999999979</v>
      </c>
      <c r="J6" s="16">
        <v>30.879999999999974</v>
      </c>
    </row>
    <row r="7" spans="1:10" x14ac:dyDescent="0.2">
      <c r="A7" s="14">
        <v>39804</v>
      </c>
      <c r="B7" s="14" t="s">
        <v>36</v>
      </c>
      <c r="C7" s="14" t="s">
        <v>36</v>
      </c>
      <c r="D7" s="14"/>
      <c r="E7" s="16">
        <v>3.9999999999992042E-2</v>
      </c>
      <c r="F7" s="16">
        <v>-1.8400000000000034</v>
      </c>
      <c r="G7" s="16">
        <v>1.9300000000000068</v>
      </c>
      <c r="H7" s="16">
        <v>-12.02000000000001</v>
      </c>
      <c r="I7" s="16">
        <v>0.26999999999999602</v>
      </c>
      <c r="J7" s="16">
        <v>1.3300000000000125</v>
      </c>
    </row>
    <row r="8" spans="1:10" x14ac:dyDescent="0.2">
      <c r="A8" s="14">
        <v>40470</v>
      </c>
      <c r="B8" s="14" t="s">
        <v>38</v>
      </c>
      <c r="C8" s="14" t="s">
        <v>38</v>
      </c>
      <c r="D8" s="14"/>
      <c r="E8" s="16">
        <v>2.120000000000033</v>
      </c>
      <c r="F8" s="16">
        <v>3.0900000000000318</v>
      </c>
      <c r="G8" s="16">
        <v>4.2400000000000233</v>
      </c>
      <c r="H8" s="16">
        <v>1.6099999999999852</v>
      </c>
      <c r="I8" s="16">
        <v>2.210000000000008</v>
      </c>
      <c r="J8" s="16">
        <v>4.9599999999999937</v>
      </c>
    </row>
    <row r="9" spans="1:10" x14ac:dyDescent="0.2">
      <c r="A9" s="14">
        <v>40537</v>
      </c>
      <c r="B9" s="14" t="s">
        <v>38</v>
      </c>
      <c r="C9" s="14" t="s">
        <v>38</v>
      </c>
      <c r="D9" s="14"/>
      <c r="E9" s="16">
        <v>8.519999999999996</v>
      </c>
      <c r="F9" s="16">
        <v>5.0399999999999778</v>
      </c>
      <c r="G9" s="16">
        <v>0.64999999999999147</v>
      </c>
      <c r="H9" s="16">
        <v>-9.6200000000000045</v>
      </c>
      <c r="I9" s="16">
        <v>-18.860000000000014</v>
      </c>
      <c r="J9" s="16">
        <v>-26.259999999999994</v>
      </c>
    </row>
    <row r="10" spans="1:10" x14ac:dyDescent="0.2">
      <c r="A10" s="14">
        <v>40582</v>
      </c>
      <c r="B10" s="14" t="s">
        <v>38</v>
      </c>
      <c r="C10" s="14" t="s">
        <v>38</v>
      </c>
      <c r="D10" s="14"/>
      <c r="E10" s="16">
        <v>-2.3100000000000307</v>
      </c>
      <c r="F10" s="16">
        <v>-5.3100000000000094</v>
      </c>
      <c r="G10" s="16">
        <v>-9.5899999999999821</v>
      </c>
      <c r="H10" s="16">
        <v>-2.7800000000000438</v>
      </c>
      <c r="I10" s="16">
        <v>-4.3200000000000074</v>
      </c>
      <c r="J10" s="16">
        <v>-7.5800000000000054</v>
      </c>
    </row>
    <row r="11" spans="1:10" x14ac:dyDescent="0.2">
      <c r="A11" s="14">
        <v>40638</v>
      </c>
      <c r="B11" s="14" t="s">
        <v>38</v>
      </c>
      <c r="C11" s="14" t="s">
        <v>38</v>
      </c>
      <c r="D11" s="14"/>
      <c r="E11" s="16">
        <v>0.22000000000001307</v>
      </c>
      <c r="F11" s="16">
        <v>7.2300000000000182</v>
      </c>
      <c r="G11" s="16">
        <v>7.4500000000000455</v>
      </c>
      <c r="H11" s="16">
        <v>6.2400000000000233</v>
      </c>
      <c r="I11" s="16">
        <v>3.4699999999999918</v>
      </c>
      <c r="J11" s="16">
        <v>6.430000000000021</v>
      </c>
    </row>
    <row r="12" spans="1:10" x14ac:dyDescent="0.2">
      <c r="A12" s="14">
        <v>40730</v>
      </c>
      <c r="B12" s="14" t="s">
        <v>38</v>
      </c>
      <c r="C12" s="14" t="s">
        <v>38</v>
      </c>
      <c r="D12" s="14"/>
      <c r="E12" s="16">
        <v>-2.829999999999977</v>
      </c>
      <c r="F12" s="16">
        <v>-4.3599999999999639</v>
      </c>
      <c r="G12" s="16">
        <v>-5.620000000000001</v>
      </c>
      <c r="H12" s="16">
        <v>-22.889999999999986</v>
      </c>
      <c r="I12" s="16">
        <v>-25.199999999999974</v>
      </c>
      <c r="J12" s="16">
        <v>-28.6</v>
      </c>
    </row>
    <row r="13" spans="1:10" x14ac:dyDescent="0.2">
      <c r="A13" s="14">
        <v>41067</v>
      </c>
      <c r="B13" s="14" t="s">
        <v>39</v>
      </c>
      <c r="C13" s="14" t="s">
        <v>39</v>
      </c>
      <c r="D13" s="14"/>
      <c r="E13" s="16">
        <v>-4.3400000000000034</v>
      </c>
      <c r="F13" s="16">
        <v>-8.8799999999999528</v>
      </c>
      <c r="G13" s="16">
        <v>-7.2099999999999795</v>
      </c>
      <c r="H13" s="16">
        <v>-2.9500000000000028</v>
      </c>
      <c r="I13" s="16">
        <v>-1.730000000000004</v>
      </c>
      <c r="J13" s="16">
        <v>-11.379999999999988</v>
      </c>
    </row>
    <row r="14" spans="1:10" x14ac:dyDescent="0.2">
      <c r="A14" s="14">
        <v>41095</v>
      </c>
      <c r="B14" s="14" t="s">
        <v>39</v>
      </c>
      <c r="C14" s="14" t="s">
        <v>40</v>
      </c>
      <c r="D14" s="14"/>
      <c r="E14" s="16">
        <v>1.1499999999999844</v>
      </c>
      <c r="F14" s="16">
        <v>4.1500000000000057</v>
      </c>
      <c r="G14" s="16">
        <v>2.8100000000000236</v>
      </c>
      <c r="H14" s="16">
        <v>-0.34000000000000341</v>
      </c>
      <c r="I14" s="16">
        <v>-16.909999999999982</v>
      </c>
      <c r="J14" s="16">
        <v>-14.959999999999994</v>
      </c>
    </row>
    <row r="15" spans="1:10" x14ac:dyDescent="0.2">
      <c r="A15" s="14">
        <v>41965</v>
      </c>
      <c r="B15" s="14" t="s">
        <v>39</v>
      </c>
      <c r="C15" s="14" t="s">
        <v>41</v>
      </c>
      <c r="D15" s="14"/>
      <c r="E15" s="16">
        <v>5.1099999999999923</v>
      </c>
      <c r="F15" s="16">
        <v>1.0000000000021103E-2</v>
      </c>
      <c r="G15" s="16">
        <v>-0.15999999999998238</v>
      </c>
      <c r="H15" s="16">
        <v>0.35000000000002807</v>
      </c>
      <c r="I15" s="16">
        <v>6.6200000000000259</v>
      </c>
      <c r="J15" s="16">
        <v>-0.63999999999997392</v>
      </c>
    </row>
    <row r="16" spans="1:10" x14ac:dyDescent="0.2">
      <c r="A16" s="14">
        <v>42064</v>
      </c>
      <c r="B16" s="14" t="s">
        <v>39</v>
      </c>
      <c r="C16" s="14" t="s">
        <v>39</v>
      </c>
      <c r="D16" s="14"/>
      <c r="E16" s="16">
        <v>5.819999999999979</v>
      </c>
      <c r="F16" s="16">
        <v>6.9300000000000139</v>
      </c>
      <c r="G16" s="16">
        <v>8.0000000000000071</v>
      </c>
      <c r="H16" s="16">
        <v>10.050000000000026</v>
      </c>
      <c r="I16" s="16">
        <v>8.9999999999999858</v>
      </c>
      <c r="J16" s="16">
        <v>-0.23000000000004128</v>
      </c>
    </row>
    <row r="17" spans="1:10" x14ac:dyDescent="0.2">
      <c r="A17" s="14">
        <v>42134</v>
      </c>
      <c r="B17" s="14" t="s">
        <v>39</v>
      </c>
      <c r="C17" s="14" t="s">
        <v>39</v>
      </c>
      <c r="D17" s="14"/>
      <c r="E17" s="16">
        <v>5.769999999999964</v>
      </c>
      <c r="F17" s="16">
        <v>22.05999999999997</v>
      </c>
      <c r="G17" s="16">
        <v>15.569999999999997</v>
      </c>
      <c r="H17" s="16">
        <v>21.370000000000022</v>
      </c>
      <c r="I17" s="16">
        <v>27.570000000000004</v>
      </c>
      <c r="J17" s="16">
        <v>19.979999999999979</v>
      </c>
    </row>
    <row r="18" spans="1:10" x14ac:dyDescent="0.2">
      <c r="A18" s="14">
        <v>42182</v>
      </c>
      <c r="B18" s="14" t="s">
        <v>39</v>
      </c>
      <c r="C18" s="14" t="s">
        <v>39</v>
      </c>
      <c r="D18" s="14"/>
      <c r="E18" s="16">
        <v>3.6699999999999733</v>
      </c>
      <c r="F18" s="16">
        <v>-1.400000000000027</v>
      </c>
      <c r="G18" s="16">
        <v>-0.13000000000000966</v>
      </c>
      <c r="H18" s="16">
        <v>-5.4600000000000222</v>
      </c>
      <c r="I18" s="16">
        <v>-6.8699999999999761</v>
      </c>
      <c r="J18" s="16">
        <v>-10.749999999999993</v>
      </c>
    </row>
    <row r="19" spans="1:10" x14ac:dyDescent="0.2">
      <c r="A19" s="14">
        <v>42241</v>
      </c>
      <c r="B19" s="14" t="s">
        <v>39</v>
      </c>
      <c r="C19" s="14" t="s">
        <v>39</v>
      </c>
      <c r="D19" s="14"/>
      <c r="E19" s="16">
        <v>-1.5699999999999825</v>
      </c>
      <c r="F19" s="16">
        <v>-6.0599999999999987</v>
      </c>
      <c r="G19" s="16">
        <v>-9.1899999999999871</v>
      </c>
      <c r="H19" s="16">
        <v>-9.079999999999977</v>
      </c>
      <c r="I19" s="16">
        <v>-12.119999999999953</v>
      </c>
      <c r="J19" s="16">
        <v>-10.46</v>
      </c>
    </row>
    <row r="20" spans="1:10" x14ac:dyDescent="0.2">
      <c r="A20" s="14">
        <v>42300</v>
      </c>
      <c r="B20" s="14" t="s">
        <v>39</v>
      </c>
      <c r="C20" s="14" t="s">
        <v>39</v>
      </c>
      <c r="D20" s="14"/>
      <c r="E20" s="16">
        <v>-0.28000000000001357</v>
      </c>
      <c r="F20" s="16">
        <v>-3.3500000000000085</v>
      </c>
      <c r="G20" s="16">
        <v>-1.7300000000000093</v>
      </c>
      <c r="H20" s="16">
        <v>-0.80000000000000071</v>
      </c>
      <c r="I20" s="16">
        <v>2.9199999999999893</v>
      </c>
      <c r="J20" s="16">
        <v>-9.6600000000000019</v>
      </c>
    </row>
    <row r="21" spans="1:10" x14ac:dyDescent="0.2">
      <c r="A21" s="14">
        <v>43697</v>
      </c>
      <c r="D21" s="14" t="s">
        <v>43</v>
      </c>
      <c r="E21" s="16">
        <v>-0.24000000000001798</v>
      </c>
      <c r="F21" s="16">
        <v>0.12000000000003119</v>
      </c>
      <c r="G21" s="16">
        <v>-1.3499999999999623</v>
      </c>
      <c r="H21" s="16">
        <v>2.4999999999999911</v>
      </c>
      <c r="I21" s="16">
        <v>0.66000000000001613</v>
      </c>
      <c r="J21" s="16">
        <v>8.3200000000000163</v>
      </c>
    </row>
    <row r="22" spans="1:10" x14ac:dyDescent="0.2">
      <c r="A22" s="14">
        <v>43728</v>
      </c>
      <c r="D22" s="14" t="s">
        <v>44</v>
      </c>
      <c r="E22" s="16">
        <v>0.95000000000000639</v>
      </c>
      <c r="F22" s="16">
        <v>2.3800000000000043</v>
      </c>
      <c r="G22" s="16">
        <v>0.8999999999999897</v>
      </c>
      <c r="H22" s="16">
        <v>8.9100000000000179</v>
      </c>
      <c r="I22" s="16">
        <v>9.1700000000000337</v>
      </c>
      <c r="J22" s="16">
        <v>10.009999999999987</v>
      </c>
    </row>
    <row r="23" spans="1:10" x14ac:dyDescent="0.2">
      <c r="A23" s="14">
        <v>43789</v>
      </c>
      <c r="D23" s="14" t="s">
        <v>44</v>
      </c>
      <c r="E23" s="16">
        <v>1.5099999999999909</v>
      </c>
      <c r="F23" s="16">
        <v>-1.0400000000000205</v>
      </c>
      <c r="G23" s="16">
        <v>0.39000000000002188</v>
      </c>
      <c r="H23" s="16">
        <v>0.38000000000000256</v>
      </c>
      <c r="I23" s="16">
        <v>5.3199999999999932</v>
      </c>
      <c r="J23" s="16">
        <v>1.3900000000000006</v>
      </c>
    </row>
    <row r="24" spans="1:10" x14ac:dyDescent="0.2">
      <c r="A24" s="14">
        <v>43881</v>
      </c>
      <c r="D24" s="14" t="s">
        <v>45</v>
      </c>
      <c r="E24" s="16">
        <v>-3.6299999999999812</v>
      </c>
      <c r="F24" s="16">
        <v>-5.9699999999999882</v>
      </c>
      <c r="G24" s="16">
        <v>-4.0099999999999838</v>
      </c>
      <c r="H24" s="16">
        <v>-0.25999999999997314</v>
      </c>
      <c r="I24" s="16">
        <v>6.7099999999999937</v>
      </c>
      <c r="J24" s="16">
        <v>29.970000000000006</v>
      </c>
    </row>
    <row r="25" spans="1:10" x14ac:dyDescent="0.2">
      <c r="A25" s="14">
        <v>43941</v>
      </c>
      <c r="D25" s="14" t="s">
        <v>46</v>
      </c>
      <c r="E25" s="16">
        <v>3.8300000000000196</v>
      </c>
      <c r="F25" s="16">
        <v>8.1299999999999955</v>
      </c>
      <c r="G25" s="16">
        <v>12.669999999999973</v>
      </c>
      <c r="H25" s="16">
        <v>-4.8200000000000074</v>
      </c>
      <c r="I25" s="16">
        <v>-21.61</v>
      </c>
      <c r="J25" s="16">
        <v>-33.71999999999997</v>
      </c>
    </row>
    <row r="26" spans="1:10" x14ac:dyDescent="0.2">
      <c r="A26" t="s">
        <v>47</v>
      </c>
      <c r="D26"/>
      <c r="E26" s="17">
        <f>AVERAGE(E8:E12)</f>
        <v>1.1440000000000068</v>
      </c>
      <c r="F26" s="17">
        <f t="shared" ref="F26:J26" si="0">AVERAGE(F8:F12)</f>
        <v>1.138000000000011</v>
      </c>
      <c r="G26" s="17">
        <f t="shared" si="0"/>
        <v>-0.57399999999998452</v>
      </c>
      <c r="H26" s="17">
        <f t="shared" si="0"/>
        <v>-5.4880000000000049</v>
      </c>
      <c r="I26" s="17">
        <f t="shared" si="0"/>
        <v>-8.5399999999999991</v>
      </c>
      <c r="J26" s="17">
        <f t="shared" si="0"/>
        <v>-10.209999999999997</v>
      </c>
    </row>
    <row r="27" spans="1:10" x14ac:dyDescent="0.2">
      <c r="A27" s="4" t="s">
        <v>48</v>
      </c>
      <c r="D27"/>
      <c r="E27" s="17">
        <f>MIN(E8:E12)</f>
        <v>-2.829999999999977</v>
      </c>
      <c r="F27" s="17">
        <f t="shared" ref="F27:J27" si="1">MIN(F8:F12)</f>
        <v>-5.3100000000000094</v>
      </c>
      <c r="G27" s="17">
        <f t="shared" si="1"/>
        <v>-9.5899999999999821</v>
      </c>
      <c r="H27" s="17">
        <f t="shared" si="1"/>
        <v>-22.889999999999986</v>
      </c>
      <c r="I27" s="17">
        <f t="shared" si="1"/>
        <v>-25.199999999999974</v>
      </c>
      <c r="J27" s="17">
        <f t="shared" si="1"/>
        <v>-28.6</v>
      </c>
    </row>
    <row r="28" spans="1:10" x14ac:dyDescent="0.2">
      <c r="A28" s="4" t="s">
        <v>49</v>
      </c>
      <c r="D28"/>
      <c r="E28" s="17">
        <f>MAX(E8:E12)</f>
        <v>8.519999999999996</v>
      </c>
      <c r="F28" s="17">
        <f t="shared" ref="F28:J28" si="2">MAX(F8:F12)</f>
        <v>7.2300000000000182</v>
      </c>
      <c r="G28" s="17">
        <f t="shared" si="2"/>
        <v>7.4500000000000455</v>
      </c>
      <c r="H28" s="17">
        <f t="shared" si="2"/>
        <v>6.2400000000000233</v>
      </c>
      <c r="I28" s="17">
        <f t="shared" si="2"/>
        <v>3.4699999999999918</v>
      </c>
      <c r="J28" s="17">
        <f t="shared" si="2"/>
        <v>6.430000000000021</v>
      </c>
    </row>
    <row r="29" spans="1:10" x14ac:dyDescent="0.2">
      <c r="A29" s="4" t="s">
        <v>50</v>
      </c>
      <c r="D29"/>
      <c r="E29" s="15">
        <f>AVERAGE(E3:E7,E13:E25)</f>
        <v>2.0005555555555485</v>
      </c>
      <c r="F29" s="15">
        <f t="shared" ref="F29:J29" si="3">AVERAGE(F3:F7,F13:F25)</f>
        <v>1.4411111111111117</v>
      </c>
      <c r="G29" s="15">
        <f t="shared" si="3"/>
        <v>3.1311111111111156</v>
      </c>
      <c r="H29" s="15">
        <f t="shared" si="3"/>
        <v>4.5450000000000035</v>
      </c>
      <c r="I29" s="15">
        <f t="shared" si="3"/>
        <v>7.1233333333333384</v>
      </c>
      <c r="J29" s="15">
        <f t="shared" si="3"/>
        <v>8.0444444444444461</v>
      </c>
    </row>
    <row r="30" spans="1:10" x14ac:dyDescent="0.2">
      <c r="A30" s="4" t="s">
        <v>51</v>
      </c>
      <c r="D30"/>
      <c r="E30" s="17">
        <f>MIN(E13:E25,E3:E7)</f>
        <v>-4.3400000000000034</v>
      </c>
      <c r="F30" s="17">
        <f t="shared" ref="F30:J30" si="4">MIN(F13:F25,F3:F7)</f>
        <v>-8.8799999999999528</v>
      </c>
      <c r="G30" s="17">
        <f t="shared" si="4"/>
        <v>-9.1899999999999871</v>
      </c>
      <c r="H30" s="17">
        <f t="shared" si="4"/>
        <v>-12.02000000000001</v>
      </c>
      <c r="I30" s="17">
        <f t="shared" si="4"/>
        <v>-21.61</v>
      </c>
      <c r="J30" s="17">
        <f t="shared" si="4"/>
        <v>-33.71999999999997</v>
      </c>
    </row>
    <row r="31" spans="1:10" x14ac:dyDescent="0.2">
      <c r="A31" s="4" t="s">
        <v>52</v>
      </c>
      <c r="E31" s="15">
        <f>MAX(E3:E7,E13:E25)</f>
        <v>15.409999999999975</v>
      </c>
      <c r="F31" s="15">
        <f t="shared" ref="F31:J31" si="5">MAX(F3:F7,F13:F25)</f>
        <v>22.05999999999997</v>
      </c>
      <c r="G31" s="15">
        <f t="shared" si="5"/>
        <v>29.399999999999956</v>
      </c>
      <c r="H31" s="15">
        <f t="shared" si="5"/>
        <v>38.87999999999996</v>
      </c>
      <c r="I31" s="15">
        <f t="shared" si="5"/>
        <v>58.910000000000011</v>
      </c>
      <c r="J31" s="15">
        <f t="shared" si="5"/>
        <v>68.390000000000015</v>
      </c>
    </row>
  </sheetData>
  <mergeCells count="1">
    <mergeCell ref="E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127F-12E8-4566-BE51-96CC39DE3740}">
  <dimension ref="A1:G43"/>
  <sheetViews>
    <sheetView workbookViewId="0">
      <selection activeCell="F14" sqref="F14"/>
    </sheetView>
  </sheetViews>
  <sheetFormatPr defaultColWidth="18.875" defaultRowHeight="31.5" customHeight="1" x14ac:dyDescent="0.2"/>
  <cols>
    <col min="1" max="1" width="17.25" style="20" bestFit="1" customWidth="1"/>
    <col min="2" max="2" width="15.125" bestFit="1" customWidth="1"/>
    <col min="3" max="3" width="17.25" style="20" bestFit="1" customWidth="1"/>
    <col min="4" max="4" width="17.25" bestFit="1" customWidth="1"/>
    <col min="5" max="5" width="19.25" bestFit="1" customWidth="1"/>
    <col min="6" max="6" width="10.125" customWidth="1"/>
    <col min="7" max="7" width="10.875" customWidth="1"/>
  </cols>
  <sheetData>
    <row r="1" spans="1:7" ht="31.5" customHeight="1" x14ac:dyDescent="0.2">
      <c r="A1" s="21" t="s">
        <v>59</v>
      </c>
      <c r="B1" s="19" t="s">
        <v>55</v>
      </c>
      <c r="C1" s="21" t="s">
        <v>56</v>
      </c>
      <c r="D1" s="19" t="s">
        <v>57</v>
      </c>
      <c r="E1" s="19" t="s">
        <v>58</v>
      </c>
      <c r="F1" s="19" t="s">
        <v>67</v>
      </c>
      <c r="G1" s="19" t="s">
        <v>68</v>
      </c>
    </row>
    <row r="2" spans="1:7" ht="13.5" customHeight="1" x14ac:dyDescent="0.2">
      <c r="A2" s="1">
        <v>40230</v>
      </c>
      <c r="B2" s="4" t="s">
        <v>63</v>
      </c>
      <c r="C2" s="20">
        <v>40230</v>
      </c>
      <c r="D2" s="4" t="s">
        <v>60</v>
      </c>
      <c r="E2">
        <v>0</v>
      </c>
      <c r="F2" s="7" t="s">
        <v>69</v>
      </c>
      <c r="G2" s="7" t="s">
        <v>69</v>
      </c>
    </row>
    <row r="3" spans="1:7" ht="13.5" customHeight="1" x14ac:dyDescent="0.2">
      <c r="A3" s="1">
        <v>40291</v>
      </c>
      <c r="B3" s="4" t="s">
        <v>65</v>
      </c>
      <c r="C3" s="20">
        <v>40317</v>
      </c>
      <c r="D3" s="4" t="s">
        <v>61</v>
      </c>
      <c r="E3">
        <v>17</v>
      </c>
      <c r="F3" s="7" t="s">
        <v>70</v>
      </c>
      <c r="G3" s="7" t="s">
        <v>69</v>
      </c>
    </row>
    <row r="4" spans="1:7" ht="13.5" customHeight="1" x14ac:dyDescent="0.2">
      <c r="A4" s="20">
        <v>40386</v>
      </c>
      <c r="B4" t="s">
        <v>66</v>
      </c>
      <c r="C4" s="20">
        <v>40420</v>
      </c>
      <c r="D4" s="4" t="s">
        <v>62</v>
      </c>
      <c r="E4">
        <v>24</v>
      </c>
      <c r="F4" s="7" t="s">
        <v>70</v>
      </c>
      <c r="G4" s="7" t="s">
        <v>70</v>
      </c>
    </row>
    <row r="5" spans="1:7" ht="13.5" customHeight="1" x14ac:dyDescent="0.2">
      <c r="A5" s="20">
        <v>40451</v>
      </c>
      <c r="B5" t="s">
        <v>64</v>
      </c>
      <c r="C5" s="20">
        <v>40473</v>
      </c>
      <c r="D5" s="4" t="s">
        <v>61</v>
      </c>
      <c r="E5">
        <v>11</v>
      </c>
      <c r="F5" s="7" t="s">
        <v>70</v>
      </c>
      <c r="G5" s="7" t="s">
        <v>70</v>
      </c>
    </row>
    <row r="6" spans="1:7" ht="13.5" customHeight="1" x14ac:dyDescent="0.2">
      <c r="A6" s="20">
        <v>40493</v>
      </c>
      <c r="B6" t="s">
        <v>66</v>
      </c>
      <c r="C6" s="20">
        <v>40515</v>
      </c>
      <c r="D6" s="4" t="s">
        <v>60</v>
      </c>
      <c r="E6">
        <v>16</v>
      </c>
      <c r="F6" s="7" t="s">
        <v>69</v>
      </c>
      <c r="G6" s="7" t="s">
        <v>60</v>
      </c>
    </row>
    <row r="7" spans="1:7" ht="13.5" customHeight="1" x14ac:dyDescent="0.2">
      <c r="A7" s="20">
        <v>40674</v>
      </c>
      <c r="B7" t="s">
        <v>66</v>
      </c>
      <c r="C7" s="20">
        <v>40689</v>
      </c>
      <c r="D7" s="4" t="s">
        <v>61</v>
      </c>
      <c r="E7">
        <v>11</v>
      </c>
      <c r="F7" s="7" t="s">
        <v>70</v>
      </c>
      <c r="G7" s="7" t="s">
        <v>70</v>
      </c>
    </row>
    <row r="8" spans="1:7" ht="13.5" customHeight="1" x14ac:dyDescent="0.2">
      <c r="A8" s="20">
        <v>40767</v>
      </c>
      <c r="B8" t="s">
        <v>66</v>
      </c>
      <c r="C8" s="20">
        <v>40785</v>
      </c>
      <c r="D8" s="4" t="s">
        <v>62</v>
      </c>
      <c r="E8">
        <v>12</v>
      </c>
      <c r="F8" s="7" t="s">
        <v>69</v>
      </c>
      <c r="G8" s="7" t="s">
        <v>69</v>
      </c>
    </row>
    <row r="9" spans="1:7" ht="13.5" customHeight="1" x14ac:dyDescent="0.2">
      <c r="A9" s="20">
        <v>40875</v>
      </c>
      <c r="B9" t="s">
        <v>64</v>
      </c>
      <c r="C9" s="20">
        <v>40885</v>
      </c>
      <c r="D9" s="4" t="s">
        <v>60</v>
      </c>
      <c r="E9">
        <v>8</v>
      </c>
      <c r="F9" s="7" t="s">
        <v>70</v>
      </c>
      <c r="G9" s="7" t="s">
        <v>60</v>
      </c>
    </row>
    <row r="10" spans="1:7" ht="13.5" customHeight="1" x14ac:dyDescent="0.2">
      <c r="A10" s="20">
        <v>41025</v>
      </c>
      <c r="B10" t="s">
        <v>64</v>
      </c>
      <c r="C10" s="20">
        <v>41037</v>
      </c>
      <c r="D10" s="4" t="s">
        <v>62</v>
      </c>
      <c r="E10">
        <v>6</v>
      </c>
      <c r="F10" s="7" t="s">
        <v>69</v>
      </c>
      <c r="G10" s="7" t="s">
        <v>69</v>
      </c>
    </row>
    <row r="11" spans="1:7" ht="13.5" customHeight="1" x14ac:dyDescent="0.2">
      <c r="A11" s="20">
        <v>41052</v>
      </c>
      <c r="B11" t="s">
        <v>66</v>
      </c>
      <c r="C11" s="20">
        <v>41054</v>
      </c>
      <c r="D11" s="4" t="s">
        <v>61</v>
      </c>
      <c r="E11">
        <v>2</v>
      </c>
      <c r="F11" s="7" t="s">
        <v>70</v>
      </c>
      <c r="G11" s="7" t="s">
        <v>70</v>
      </c>
    </row>
    <row r="12" spans="1:7" ht="13.5" customHeight="1" x14ac:dyDescent="0.2">
      <c r="A12" s="20">
        <v>41060</v>
      </c>
      <c r="B12" t="s">
        <v>66</v>
      </c>
      <c r="C12" s="20">
        <v>41078</v>
      </c>
      <c r="D12" s="4" t="s">
        <v>62</v>
      </c>
      <c r="E12">
        <v>12</v>
      </c>
      <c r="F12" s="7" t="s">
        <v>69</v>
      </c>
      <c r="G12" s="7" t="s">
        <v>69</v>
      </c>
    </row>
    <row r="13" spans="1:7" ht="13.5" customHeight="1" x14ac:dyDescent="0.2">
      <c r="A13" s="1">
        <v>41088</v>
      </c>
      <c r="B13" t="s">
        <v>64</v>
      </c>
      <c r="C13" s="20">
        <v>41103</v>
      </c>
      <c r="D13" s="4" t="s">
        <v>61</v>
      </c>
      <c r="E13">
        <v>11</v>
      </c>
      <c r="F13" s="7" t="s">
        <v>70</v>
      </c>
      <c r="G13" s="7" t="s">
        <v>70</v>
      </c>
    </row>
    <row r="14" spans="1:7" ht="13.5" customHeight="1" x14ac:dyDescent="0.2">
      <c r="A14" s="1">
        <v>41129</v>
      </c>
      <c r="B14" s="4" t="s">
        <v>66</v>
      </c>
      <c r="C14" s="20">
        <v>41143</v>
      </c>
      <c r="D14" s="4" t="s">
        <v>62</v>
      </c>
      <c r="E14">
        <v>10</v>
      </c>
      <c r="F14" s="7" t="s">
        <v>60</v>
      </c>
      <c r="G14" s="7" t="s">
        <v>70</v>
      </c>
    </row>
    <row r="15" spans="1:7" ht="13.5" customHeight="1" x14ac:dyDescent="0.2">
      <c r="A15" s="1">
        <v>41297</v>
      </c>
      <c r="B15" s="4" t="s">
        <v>66</v>
      </c>
      <c r="C15" s="20">
        <v>41302</v>
      </c>
      <c r="D15" s="4" t="s">
        <v>61</v>
      </c>
      <c r="E15">
        <v>3</v>
      </c>
      <c r="F15" s="7" t="s">
        <v>60</v>
      </c>
      <c r="G15" s="7" t="s">
        <v>69</v>
      </c>
    </row>
    <row r="16" spans="1:7" ht="13.5" customHeight="1" x14ac:dyDescent="0.2">
      <c r="A16" s="1">
        <v>41381</v>
      </c>
      <c r="B16" s="4" t="s">
        <v>66</v>
      </c>
      <c r="C16" s="20">
        <v>41389</v>
      </c>
      <c r="D16" s="4" t="s">
        <v>62</v>
      </c>
      <c r="E16">
        <v>6</v>
      </c>
      <c r="F16" s="7" t="s">
        <v>69</v>
      </c>
      <c r="G16" s="7" t="s">
        <v>60</v>
      </c>
    </row>
    <row r="17" spans="1:7" ht="13.5" customHeight="1" x14ac:dyDescent="0.2">
      <c r="A17" s="1">
        <v>41408</v>
      </c>
      <c r="B17" s="4" t="s">
        <v>66</v>
      </c>
      <c r="C17" s="20">
        <v>41422</v>
      </c>
      <c r="D17" s="4" t="s">
        <v>61</v>
      </c>
      <c r="E17">
        <v>10</v>
      </c>
      <c r="F17" s="7" t="s">
        <v>70</v>
      </c>
      <c r="G17" s="7" t="s">
        <v>70</v>
      </c>
    </row>
    <row r="18" spans="1:7" ht="13.5" customHeight="1" x14ac:dyDescent="0.2">
      <c r="A18" s="1">
        <v>41408</v>
      </c>
      <c r="B18" s="4" t="s">
        <v>66</v>
      </c>
      <c r="C18" s="20">
        <v>41449</v>
      </c>
      <c r="D18" s="4" t="s">
        <v>62</v>
      </c>
      <c r="E18">
        <v>26</v>
      </c>
      <c r="F18" s="7" t="s">
        <v>69</v>
      </c>
      <c r="G18" s="7" t="s">
        <v>69</v>
      </c>
    </row>
    <row r="19" spans="1:7" ht="13.5" customHeight="1" x14ac:dyDescent="0.2">
      <c r="A19" s="1">
        <v>41450</v>
      </c>
      <c r="B19" s="4" t="s">
        <v>64</v>
      </c>
      <c r="C19" s="20">
        <v>41459</v>
      </c>
      <c r="D19" s="4" t="s">
        <v>61</v>
      </c>
      <c r="E19">
        <v>7</v>
      </c>
      <c r="F19" s="7" t="s">
        <v>70</v>
      </c>
      <c r="G19" s="7" t="s">
        <v>70</v>
      </c>
    </row>
    <row r="20" spans="1:7" ht="13.5" customHeight="1" x14ac:dyDescent="0.2">
      <c r="A20" s="1">
        <v>41578</v>
      </c>
      <c r="B20" s="4" t="s">
        <v>64</v>
      </c>
      <c r="C20" s="20">
        <v>41590</v>
      </c>
      <c r="D20" s="4" t="s">
        <v>62</v>
      </c>
      <c r="E20">
        <v>8</v>
      </c>
      <c r="F20" s="7" t="s">
        <v>69</v>
      </c>
      <c r="G20" s="7" t="s">
        <v>70</v>
      </c>
    </row>
    <row r="21" spans="1:7" ht="13.5" customHeight="1" x14ac:dyDescent="0.2">
      <c r="A21" s="1">
        <v>41715</v>
      </c>
      <c r="B21" s="4" t="s">
        <v>66</v>
      </c>
      <c r="C21" s="20">
        <v>41722</v>
      </c>
      <c r="D21" s="4" t="s">
        <v>61</v>
      </c>
      <c r="E21">
        <v>5</v>
      </c>
      <c r="F21" s="7" t="s">
        <v>60</v>
      </c>
      <c r="G21" s="7" t="s">
        <v>69</v>
      </c>
    </row>
    <row r="22" spans="1:7" ht="13.5" customHeight="1" x14ac:dyDescent="0.2">
      <c r="A22" s="1"/>
      <c r="B22" s="4"/>
      <c r="C22" s="20">
        <v>41773</v>
      </c>
      <c r="D22" s="4" t="s">
        <v>62</v>
      </c>
      <c r="F22" s="7" t="s">
        <v>69</v>
      </c>
      <c r="G22" s="7" t="s">
        <v>70</v>
      </c>
    </row>
    <row r="23" spans="1:7" ht="13.5" customHeight="1" x14ac:dyDescent="0.2">
      <c r="A23" s="1"/>
      <c r="B23" s="4"/>
      <c r="C23" s="20">
        <v>41892</v>
      </c>
      <c r="D23" s="4" t="s">
        <v>61</v>
      </c>
      <c r="F23" s="7" t="s">
        <v>69</v>
      </c>
      <c r="G23" s="7" t="s">
        <v>69</v>
      </c>
    </row>
    <row r="24" spans="1:7" ht="13.5" customHeight="1" x14ac:dyDescent="0.2">
      <c r="A24" s="1"/>
      <c r="B24" s="4"/>
      <c r="C24" s="20">
        <v>41926</v>
      </c>
      <c r="D24" s="4" t="s">
        <v>62</v>
      </c>
      <c r="F24" s="7" t="s">
        <v>69</v>
      </c>
      <c r="G24" s="7" t="s">
        <v>69</v>
      </c>
    </row>
    <row r="25" spans="1:7" ht="13.5" customHeight="1" x14ac:dyDescent="0.2">
      <c r="A25" s="1"/>
      <c r="B25" s="4"/>
      <c r="C25" s="20">
        <v>41935</v>
      </c>
      <c r="D25" s="4" t="s">
        <v>61</v>
      </c>
      <c r="F25" s="7" t="s">
        <v>69</v>
      </c>
      <c r="G25" s="7" t="s">
        <v>69</v>
      </c>
    </row>
    <row r="26" spans="1:7" ht="13.5" customHeight="1" x14ac:dyDescent="0.2">
      <c r="A26" s="1"/>
      <c r="B26" s="4"/>
      <c r="C26" s="20">
        <v>42039</v>
      </c>
      <c r="D26" s="4" t="s">
        <v>62</v>
      </c>
      <c r="F26" s="7" t="s">
        <v>69</v>
      </c>
      <c r="G26" s="7" t="s">
        <v>70</v>
      </c>
    </row>
    <row r="27" spans="1:7" ht="13.5" customHeight="1" x14ac:dyDescent="0.2">
      <c r="A27" s="1"/>
      <c r="B27" s="4"/>
      <c r="C27" s="20">
        <v>42187</v>
      </c>
      <c r="D27" s="4" t="s">
        <v>61</v>
      </c>
      <c r="F27" s="7" t="s">
        <v>69</v>
      </c>
      <c r="G27" s="7" t="s">
        <v>69</v>
      </c>
    </row>
    <row r="28" spans="1:7" ht="13.5" customHeight="1" x14ac:dyDescent="0.2">
      <c r="A28" s="1"/>
      <c r="B28" s="4"/>
      <c r="C28" s="20">
        <v>42291</v>
      </c>
      <c r="D28" s="4" t="s">
        <v>62</v>
      </c>
      <c r="F28" s="7" t="s">
        <v>69</v>
      </c>
      <c r="G28" s="7" t="s">
        <v>69</v>
      </c>
    </row>
    <row r="29" spans="1:7" ht="13.5" customHeight="1" x14ac:dyDescent="0.2">
      <c r="A29" s="1"/>
      <c r="B29" s="4"/>
      <c r="C29" s="20">
        <v>42468</v>
      </c>
      <c r="D29" s="4" t="s">
        <v>61</v>
      </c>
      <c r="F29" s="7" t="s">
        <v>70</v>
      </c>
      <c r="G29" s="7" t="s">
        <v>70</v>
      </c>
    </row>
    <row r="30" spans="1:7" ht="13.5" customHeight="1" x14ac:dyDescent="0.2">
      <c r="A30" s="1"/>
      <c r="B30" s="4"/>
      <c r="C30" s="20">
        <v>42734</v>
      </c>
      <c r="D30" s="4" t="s">
        <v>62</v>
      </c>
      <c r="F30" s="7" t="s">
        <v>70</v>
      </c>
      <c r="G30" s="7" t="s">
        <v>70</v>
      </c>
    </row>
    <row r="31" spans="1:7" ht="13.5" customHeight="1" x14ac:dyDescent="0.2">
      <c r="C31" s="20">
        <v>42776</v>
      </c>
      <c r="D31" s="4" t="s">
        <v>61</v>
      </c>
      <c r="F31" s="7" t="s">
        <v>70</v>
      </c>
      <c r="G31" s="7" t="s">
        <v>70</v>
      </c>
    </row>
    <row r="32" spans="1:7" ht="13.5" customHeight="1" x14ac:dyDescent="0.2">
      <c r="C32" s="20">
        <v>42873</v>
      </c>
      <c r="D32" s="4" t="s">
        <v>62</v>
      </c>
      <c r="F32" s="7" t="s">
        <v>69</v>
      </c>
      <c r="G32" s="7" t="s">
        <v>70</v>
      </c>
    </row>
    <row r="33" spans="3:7" ht="13.5" customHeight="1" x14ac:dyDescent="0.2">
      <c r="C33" s="20">
        <v>43222</v>
      </c>
      <c r="D33" s="4" t="s">
        <v>61</v>
      </c>
      <c r="F33" s="7" t="s">
        <v>70</v>
      </c>
      <c r="G33" s="7" t="s">
        <v>69</v>
      </c>
    </row>
    <row r="34" spans="3:7" ht="13.5" customHeight="1" x14ac:dyDescent="0.2">
      <c r="C34" s="20">
        <v>43280</v>
      </c>
      <c r="D34" s="4" t="s">
        <v>62</v>
      </c>
      <c r="F34" s="7" t="s">
        <v>69</v>
      </c>
      <c r="G34" s="7" t="s">
        <v>60</v>
      </c>
    </row>
    <row r="35" spans="3:7" ht="13.5" customHeight="1" x14ac:dyDescent="0.2">
      <c r="C35" s="20">
        <v>43319</v>
      </c>
      <c r="D35" s="4" t="s">
        <v>61</v>
      </c>
      <c r="F35" s="7" t="s">
        <v>70</v>
      </c>
      <c r="G35" s="7" t="s">
        <v>70</v>
      </c>
    </row>
    <row r="36" spans="3:7" ht="13.5" customHeight="1" x14ac:dyDescent="0.2">
      <c r="C36" s="20">
        <v>43357</v>
      </c>
      <c r="D36" s="4" t="s">
        <v>62</v>
      </c>
      <c r="F36" s="7" t="s">
        <v>69</v>
      </c>
      <c r="G36" s="7" t="s">
        <v>69</v>
      </c>
    </row>
    <row r="37" spans="3:7" ht="13.5" customHeight="1" x14ac:dyDescent="0.2">
      <c r="C37" s="20">
        <v>43452</v>
      </c>
      <c r="D37" s="4" t="s">
        <v>61</v>
      </c>
      <c r="F37" s="7" t="s">
        <v>60</v>
      </c>
      <c r="G37" s="7" t="s">
        <v>69</v>
      </c>
    </row>
    <row r="38" spans="3:7" ht="13.5" customHeight="1" x14ac:dyDescent="0.2">
      <c r="C38" s="20">
        <v>43542</v>
      </c>
      <c r="D38" s="4" t="s">
        <v>62</v>
      </c>
      <c r="F38" s="7" t="s">
        <v>60</v>
      </c>
      <c r="G38" s="7" t="s">
        <v>70</v>
      </c>
    </row>
    <row r="39" spans="3:7" ht="13.5" customHeight="1" x14ac:dyDescent="0.2">
      <c r="C39" s="20">
        <v>43612</v>
      </c>
      <c r="D39" s="4" t="s">
        <v>61</v>
      </c>
      <c r="F39" s="7" t="s">
        <v>69</v>
      </c>
      <c r="G39" s="7" t="s">
        <v>69</v>
      </c>
    </row>
    <row r="40" spans="3:7" ht="13.5" customHeight="1" x14ac:dyDescent="0.2">
      <c r="C40" s="20">
        <v>43693</v>
      </c>
      <c r="D40" s="4" t="s">
        <v>62</v>
      </c>
      <c r="F40" s="7" t="s">
        <v>69</v>
      </c>
      <c r="G40" s="7" t="s">
        <v>69</v>
      </c>
    </row>
    <row r="41" spans="3:7" ht="13.5" customHeight="1" x14ac:dyDescent="0.2">
      <c r="C41" s="20">
        <v>43878</v>
      </c>
      <c r="D41" s="4" t="s">
        <v>61</v>
      </c>
      <c r="F41" s="7" t="s">
        <v>69</v>
      </c>
      <c r="G41" s="7" t="s">
        <v>69</v>
      </c>
    </row>
    <row r="42" spans="3:7" ht="13.5" customHeight="1" x14ac:dyDescent="0.2">
      <c r="C42" s="20">
        <v>43901</v>
      </c>
      <c r="D42" s="4" t="s">
        <v>62</v>
      </c>
      <c r="F42" s="7" t="s">
        <v>69</v>
      </c>
      <c r="G42" s="7" t="s">
        <v>69</v>
      </c>
    </row>
    <row r="43" spans="3:7" ht="13.5" customHeight="1" x14ac:dyDescent="0.2">
      <c r="C43" s="20">
        <v>43951</v>
      </c>
      <c r="D43" s="4" t="s">
        <v>61</v>
      </c>
      <c r="F43" s="7" t="s">
        <v>70</v>
      </c>
      <c r="G43" s="7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7678-132C-43EA-AEC9-B322ED5970B5}">
  <dimension ref="A1:L20"/>
  <sheetViews>
    <sheetView workbookViewId="0">
      <selection activeCell="J12" sqref="J12"/>
    </sheetView>
  </sheetViews>
  <sheetFormatPr defaultRowHeight="14.25" x14ac:dyDescent="0.2"/>
  <sheetData>
    <row r="1" spans="1:12" x14ac:dyDescent="0.2">
      <c r="B1" t="s">
        <v>74</v>
      </c>
    </row>
    <row r="2" spans="1:12" x14ac:dyDescent="0.2">
      <c r="B2" t="s">
        <v>71</v>
      </c>
      <c r="C2">
        <v>10</v>
      </c>
      <c r="D2">
        <v>20</v>
      </c>
      <c r="E2" s="4">
        <v>30</v>
      </c>
      <c r="F2" s="4">
        <v>40</v>
      </c>
      <c r="G2" s="4">
        <v>50</v>
      </c>
      <c r="H2" s="4">
        <v>60</v>
      </c>
      <c r="I2" s="4">
        <v>70</v>
      </c>
      <c r="J2" s="4">
        <v>80</v>
      </c>
      <c r="K2" s="4">
        <v>90</v>
      </c>
      <c r="L2" s="4">
        <v>100</v>
      </c>
    </row>
    <row r="3" spans="1:12" x14ac:dyDescent="0.2">
      <c r="A3" t="s">
        <v>72</v>
      </c>
      <c r="B3">
        <v>10</v>
      </c>
      <c r="C3" s="22">
        <v>0.7960064</v>
      </c>
      <c r="D3" s="22">
        <v>0.73636279999999998</v>
      </c>
      <c r="E3" s="22">
        <v>0.50557430000000003</v>
      </c>
      <c r="F3" s="22">
        <v>0.52304260000000002</v>
      </c>
      <c r="G3" s="22">
        <v>0.49856159999999999</v>
      </c>
      <c r="H3" s="22">
        <v>0.53254919999999994</v>
      </c>
      <c r="I3" s="22">
        <v>0.5236942</v>
      </c>
      <c r="J3" s="22">
        <v>0.47601379999999999</v>
      </c>
      <c r="K3" s="22">
        <v>0.45740059999999999</v>
      </c>
      <c r="L3" s="22">
        <v>0.38553150000000003</v>
      </c>
    </row>
    <row r="4" spans="1:12" x14ac:dyDescent="0.2">
      <c r="B4">
        <v>20</v>
      </c>
      <c r="C4" s="22">
        <v>0.64799320000000005</v>
      </c>
      <c r="D4" s="22">
        <v>0.43898350000000003</v>
      </c>
      <c r="E4" s="22">
        <v>0.60357870000000002</v>
      </c>
      <c r="F4" s="22">
        <v>0.45401989999999998</v>
      </c>
      <c r="G4" s="22">
        <v>0.44812079999999999</v>
      </c>
      <c r="H4" s="22">
        <v>0.44573000000000002</v>
      </c>
      <c r="I4" s="22">
        <v>0.37193759999999998</v>
      </c>
      <c r="J4" s="22">
        <v>0.33197959999999999</v>
      </c>
      <c r="K4" s="22">
        <v>0.41233259999999999</v>
      </c>
      <c r="L4" s="22">
        <v>0.37706400000000001</v>
      </c>
    </row>
    <row r="5" spans="1:12" x14ac:dyDescent="0.2">
      <c r="B5" s="4">
        <v>30</v>
      </c>
      <c r="C5" s="22">
        <v>0.55819799999999997</v>
      </c>
      <c r="D5" s="22">
        <v>0.39941529999999997</v>
      </c>
      <c r="E5" s="22">
        <v>0.41774899999999998</v>
      </c>
      <c r="F5" s="22">
        <v>0.33370319999999998</v>
      </c>
      <c r="G5" s="22">
        <v>0.42699779999999998</v>
      </c>
      <c r="H5" s="22">
        <v>0.4735104</v>
      </c>
      <c r="I5" s="22">
        <v>0.4207785</v>
      </c>
      <c r="J5" s="22">
        <v>0.24445</v>
      </c>
      <c r="K5" s="22">
        <v>0.32449489999999998</v>
      </c>
      <c r="L5" s="22">
        <v>0.53296350000000003</v>
      </c>
    </row>
    <row r="6" spans="1:12" x14ac:dyDescent="0.2">
      <c r="B6" s="4">
        <v>40</v>
      </c>
      <c r="C6" s="22">
        <v>0.17151240000000001</v>
      </c>
      <c r="D6" s="22">
        <v>0.1012323</v>
      </c>
      <c r="E6" s="22">
        <v>0.2512894</v>
      </c>
      <c r="F6" s="22">
        <v>0.40449639999999998</v>
      </c>
      <c r="G6" s="22">
        <v>0.42959999999999998</v>
      </c>
      <c r="H6" s="22">
        <v>0.15730959999999999</v>
      </c>
      <c r="I6" s="22">
        <v>0.35461749999999997</v>
      </c>
      <c r="J6" s="22">
        <v>0.32256610000000002</v>
      </c>
      <c r="K6" s="22">
        <v>0.23219049999999999</v>
      </c>
      <c r="L6" s="22">
        <v>0.2460598</v>
      </c>
    </row>
    <row r="9" spans="1:12" x14ac:dyDescent="0.2">
      <c r="A9" s="4"/>
      <c r="B9" s="4" t="s">
        <v>73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A10" s="4"/>
      <c r="B10" s="4" t="s">
        <v>71</v>
      </c>
      <c r="C10" s="4">
        <v>10</v>
      </c>
      <c r="D10" s="4">
        <v>20</v>
      </c>
      <c r="E10" s="4">
        <v>30</v>
      </c>
      <c r="F10" s="4">
        <v>40</v>
      </c>
      <c r="G10" s="4">
        <v>50</v>
      </c>
      <c r="H10" s="4">
        <v>60</v>
      </c>
      <c r="I10" s="4">
        <v>70</v>
      </c>
      <c r="J10" s="4">
        <v>80</v>
      </c>
      <c r="K10" s="4">
        <v>90</v>
      </c>
      <c r="L10" s="4">
        <v>100</v>
      </c>
    </row>
    <row r="11" spans="1:12" x14ac:dyDescent="0.2">
      <c r="A11" s="4" t="s">
        <v>72</v>
      </c>
      <c r="B11" s="4">
        <v>10</v>
      </c>
      <c r="C11" s="22">
        <v>-9.5478229999999997E-2</v>
      </c>
      <c r="D11" s="22">
        <v>-9.0146680000000007E-2</v>
      </c>
      <c r="E11" s="22">
        <v>0.1265057</v>
      </c>
      <c r="F11" s="22">
        <v>0.1591378</v>
      </c>
      <c r="G11" s="22">
        <v>9.728734E-2</v>
      </c>
      <c r="H11" s="22">
        <v>3.1804810000000003E-2</v>
      </c>
      <c r="I11" s="22">
        <v>2.6399229999999999E-2</v>
      </c>
      <c r="J11" s="22">
        <v>7.2754299999999994E-2</v>
      </c>
      <c r="K11" s="22">
        <v>9.5800679999999999E-2</v>
      </c>
      <c r="L11" s="22">
        <v>0.12687109999999999</v>
      </c>
    </row>
    <row r="12" spans="1:12" x14ac:dyDescent="0.2">
      <c r="A12" s="4"/>
      <c r="B12" s="4">
        <v>20</v>
      </c>
      <c r="C12" s="22">
        <v>-1.447615E-2</v>
      </c>
      <c r="D12" s="22">
        <v>6.7998649999999994E-2</v>
      </c>
      <c r="E12" s="22">
        <v>0.153088</v>
      </c>
      <c r="F12" s="22">
        <v>0.15445139999999999</v>
      </c>
      <c r="G12" s="22">
        <v>9.9564349999999996E-2</v>
      </c>
      <c r="H12" s="22">
        <v>0.16152639999999999</v>
      </c>
      <c r="I12" s="22">
        <v>0.1494721</v>
      </c>
      <c r="J12" s="22">
        <v>0.1721925</v>
      </c>
      <c r="K12" s="22">
        <v>5.3316849999999999E-2</v>
      </c>
      <c r="L12" s="22">
        <v>8.9777789999999996E-2</v>
      </c>
    </row>
    <row r="13" spans="1:12" x14ac:dyDescent="0.2">
      <c r="A13" s="4"/>
      <c r="B13" s="4">
        <v>30</v>
      </c>
      <c r="C13" s="22">
        <v>-7.4004310000000004E-2</v>
      </c>
      <c r="D13" s="22">
        <v>-4.0622529999999997E-2</v>
      </c>
      <c r="E13" s="22">
        <v>0.14199880000000001</v>
      </c>
      <c r="F13" s="22">
        <v>8.5966840000000003E-2</v>
      </c>
      <c r="G13" s="22">
        <v>-0.104629</v>
      </c>
      <c r="H13" s="22">
        <v>-9.8001270000000001E-2</v>
      </c>
      <c r="I13" s="22">
        <v>-7.1676229999999994E-2</v>
      </c>
      <c r="J13" s="22">
        <v>7.6808489999999993E-2</v>
      </c>
      <c r="K13" s="22">
        <v>3.4333429999999998E-2</v>
      </c>
      <c r="L13" s="22">
        <v>-2.4621440000000001E-2</v>
      </c>
    </row>
    <row r="14" spans="1:12" x14ac:dyDescent="0.2">
      <c r="A14" s="4"/>
      <c r="B14" s="4">
        <v>40</v>
      </c>
      <c r="C14" s="22">
        <v>5.8972700000000003E-2</v>
      </c>
      <c r="D14" s="22">
        <v>2.4918760000000002E-2</v>
      </c>
      <c r="E14" s="22">
        <v>4.3268790000000001E-2</v>
      </c>
      <c r="F14" s="22">
        <v>-3.635E-2</v>
      </c>
      <c r="G14" s="22">
        <v>-0.1085593</v>
      </c>
      <c r="H14" s="22">
        <v>4.947033E-2</v>
      </c>
      <c r="I14" s="22">
        <v>-1.9482670000000001E-2</v>
      </c>
      <c r="J14" s="22">
        <v>-2.2699489999999999E-2</v>
      </c>
      <c r="K14" s="22">
        <v>-1.4940590000000001E-3</v>
      </c>
      <c r="L14" s="22">
        <v>-1.8628760000000001E-2</v>
      </c>
    </row>
    <row r="17" spans="3:12" x14ac:dyDescent="0.2">
      <c r="C17" s="22">
        <f>C11-C3</f>
        <v>-0.89148463</v>
      </c>
      <c r="D17" s="22">
        <f>D11-D3</f>
        <v>-0.82650948000000002</v>
      </c>
      <c r="E17" s="22">
        <f t="shared" ref="E17:L17" si="0">E11-E3</f>
        <v>-0.37906860000000003</v>
      </c>
      <c r="F17" s="22">
        <f>F11-F3</f>
        <v>-0.36390480000000003</v>
      </c>
      <c r="G17" s="22">
        <f t="shared" si="0"/>
        <v>-0.40127425999999999</v>
      </c>
      <c r="H17" s="22">
        <f t="shared" si="0"/>
        <v>-0.50074438999999993</v>
      </c>
      <c r="I17" s="22">
        <f t="shared" si="0"/>
        <v>-0.49729497</v>
      </c>
      <c r="J17" s="22">
        <f t="shared" si="0"/>
        <v>-0.40325949999999999</v>
      </c>
      <c r="K17" s="22">
        <f t="shared" si="0"/>
        <v>-0.36159991999999996</v>
      </c>
      <c r="L17" s="22">
        <f t="shared" si="0"/>
        <v>-0.25866040000000001</v>
      </c>
    </row>
    <row r="18" spans="3:12" x14ac:dyDescent="0.2">
      <c r="C18" s="22">
        <f t="shared" ref="C18:L20" si="1">C12-C4</f>
        <v>-0.66246935000000007</v>
      </c>
      <c r="D18" s="22">
        <f>D12-D4</f>
        <v>-0.37098485000000003</v>
      </c>
      <c r="E18" s="22">
        <f t="shared" si="1"/>
        <v>-0.45049070000000002</v>
      </c>
      <c r="F18" s="22">
        <f>F12-F4</f>
        <v>-0.29956850000000002</v>
      </c>
      <c r="G18" s="22">
        <f t="shared" si="1"/>
        <v>-0.34855645000000002</v>
      </c>
      <c r="H18" s="22">
        <f t="shared" si="1"/>
        <v>-0.2842036</v>
      </c>
      <c r="I18" s="22">
        <f t="shared" si="1"/>
        <v>-0.22246549999999998</v>
      </c>
      <c r="J18" s="22">
        <f t="shared" si="1"/>
        <v>-0.15978709999999999</v>
      </c>
      <c r="K18" s="22">
        <f t="shared" si="1"/>
        <v>-0.35901574999999997</v>
      </c>
      <c r="L18" s="22">
        <f t="shared" si="1"/>
        <v>-0.28728620999999999</v>
      </c>
    </row>
    <row r="19" spans="3:12" ht="15" thickBot="1" x14ac:dyDescent="0.25">
      <c r="C19" s="22">
        <f t="shared" si="1"/>
        <v>-0.63220230999999993</v>
      </c>
      <c r="D19" s="23">
        <f t="shared" si="1"/>
        <v>-0.44003782999999996</v>
      </c>
      <c r="E19" s="22">
        <f t="shared" si="1"/>
        <v>-0.27575019999999995</v>
      </c>
      <c r="F19" s="22">
        <f t="shared" si="1"/>
        <v>-0.24773635999999999</v>
      </c>
      <c r="G19" s="22">
        <f t="shared" si="1"/>
        <v>-0.53162679999999995</v>
      </c>
      <c r="H19" s="22">
        <f t="shared" si="1"/>
        <v>-0.57151167000000003</v>
      </c>
      <c r="I19" s="22">
        <f t="shared" si="1"/>
        <v>-0.49245473000000001</v>
      </c>
      <c r="J19" s="22">
        <f t="shared" si="1"/>
        <v>-0.16764150999999999</v>
      </c>
      <c r="K19" s="22">
        <f t="shared" si="1"/>
        <v>-0.29016146999999998</v>
      </c>
      <c r="L19" s="22">
        <f>L13-L5</f>
        <v>-0.55758494000000003</v>
      </c>
    </row>
    <row r="20" spans="3:12" ht="15" thickBot="1" x14ac:dyDescent="0.25">
      <c r="C20" s="23">
        <f t="shared" si="1"/>
        <v>-0.11253970000000001</v>
      </c>
      <c r="D20" s="24">
        <f t="shared" si="1"/>
        <v>-7.6313539999999999E-2</v>
      </c>
      <c r="E20" s="22">
        <f t="shared" si="1"/>
        <v>-0.20802060999999999</v>
      </c>
      <c r="F20" s="22">
        <f t="shared" si="1"/>
        <v>-0.44084639999999997</v>
      </c>
      <c r="G20" s="22">
        <f t="shared" si="1"/>
        <v>-0.53815930000000001</v>
      </c>
      <c r="H20" s="22">
        <f t="shared" si="1"/>
        <v>-0.10783926999999999</v>
      </c>
      <c r="I20" s="22">
        <f t="shared" si="1"/>
        <v>-0.37410016999999995</v>
      </c>
      <c r="J20" s="22">
        <f t="shared" si="1"/>
        <v>-0.34526559000000001</v>
      </c>
      <c r="K20" s="22">
        <f t="shared" si="1"/>
        <v>-0.23368455899999999</v>
      </c>
      <c r="L20" s="22">
        <f t="shared" si="1"/>
        <v>-0.26468856000000002</v>
      </c>
    </row>
  </sheetData>
  <phoneticPr fontId="1" type="noConversion"/>
  <conditionalFormatting sqref="C17:L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L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L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21C1-96BA-460A-8B8F-76BEEB800BE3}">
  <dimension ref="A1:L21"/>
  <sheetViews>
    <sheetView workbookViewId="0">
      <selection activeCell="G26" sqref="G26"/>
    </sheetView>
  </sheetViews>
  <sheetFormatPr defaultRowHeight="14.25" x14ac:dyDescent="0.2"/>
  <sheetData>
    <row r="1" spans="1:12" s="4" customFormat="1" x14ac:dyDescent="0.2">
      <c r="A1" s="4" t="s">
        <v>75</v>
      </c>
    </row>
    <row r="2" spans="1:12" x14ac:dyDescent="0.2">
      <c r="A2" s="4"/>
      <c r="B2" s="4" t="s">
        <v>74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A3" s="4"/>
      <c r="B3" s="4" t="s">
        <v>71</v>
      </c>
      <c r="C3" s="4">
        <v>10</v>
      </c>
      <c r="D3" s="4">
        <v>20</v>
      </c>
      <c r="E3" s="4">
        <v>30</v>
      </c>
      <c r="F3" s="4">
        <v>40</v>
      </c>
      <c r="G3" s="4">
        <v>50</v>
      </c>
      <c r="H3" s="4">
        <v>60</v>
      </c>
      <c r="I3" s="4">
        <v>70</v>
      </c>
      <c r="J3" s="4">
        <v>80</v>
      </c>
      <c r="K3" s="4">
        <v>90</v>
      </c>
      <c r="L3" s="4">
        <v>100</v>
      </c>
    </row>
    <row r="4" spans="1:12" x14ac:dyDescent="0.2">
      <c r="A4" s="4" t="s">
        <v>72</v>
      </c>
      <c r="B4" s="4">
        <v>10</v>
      </c>
      <c r="C4" s="22">
        <v>0.66629830000000001</v>
      </c>
      <c r="D4" s="22">
        <v>0.75069470000000005</v>
      </c>
      <c r="E4" s="22">
        <v>0.85055999999999998</v>
      </c>
      <c r="F4" s="22">
        <v>0.78285070000000001</v>
      </c>
      <c r="G4" s="22">
        <v>0.72593549999999996</v>
      </c>
      <c r="H4" s="22">
        <v>0.69380560000000002</v>
      </c>
      <c r="I4" s="22">
        <v>0.69119129999999995</v>
      </c>
      <c r="J4" s="22">
        <v>0.63277439999999996</v>
      </c>
      <c r="K4" s="22">
        <v>0.58286660000000001</v>
      </c>
      <c r="L4" s="22">
        <v>0.63223470000000004</v>
      </c>
    </row>
    <row r="5" spans="1:12" x14ac:dyDescent="0.2">
      <c r="A5" s="4"/>
      <c r="B5" s="4">
        <v>20</v>
      </c>
      <c r="C5" s="22">
        <v>0.69092350000000002</v>
      </c>
      <c r="D5" s="22">
        <v>0.75034219999999996</v>
      </c>
      <c r="E5" s="22">
        <v>0.88091949999999997</v>
      </c>
      <c r="F5" s="22">
        <v>0.79796129999999998</v>
      </c>
      <c r="G5" s="22">
        <v>0.76496600000000003</v>
      </c>
      <c r="H5" s="22">
        <v>0.72589749999999997</v>
      </c>
      <c r="I5" s="22">
        <v>0.69169539999999996</v>
      </c>
      <c r="J5" s="22">
        <v>0.73723510000000003</v>
      </c>
      <c r="K5" s="22">
        <v>0.65103710000000004</v>
      </c>
      <c r="L5" s="22">
        <v>0.65330440000000001</v>
      </c>
    </row>
    <row r="6" spans="1:12" x14ac:dyDescent="0.2">
      <c r="A6" s="4"/>
      <c r="B6" s="4">
        <v>30</v>
      </c>
      <c r="C6" s="22">
        <v>0.69636920000000002</v>
      </c>
      <c r="D6" s="22">
        <v>0.81689219999999996</v>
      </c>
      <c r="E6" s="22">
        <v>0.91228589999999998</v>
      </c>
      <c r="F6" s="22">
        <v>0.83292630000000001</v>
      </c>
      <c r="G6" s="22">
        <v>0.78776009999999996</v>
      </c>
      <c r="H6" s="22">
        <v>0.75009979999999998</v>
      </c>
      <c r="I6" s="22">
        <v>0.72099469999999999</v>
      </c>
      <c r="J6" s="22">
        <v>0.7391219</v>
      </c>
      <c r="K6" s="22">
        <v>0.65635069999999995</v>
      </c>
      <c r="L6" s="22">
        <v>0.65045569999999997</v>
      </c>
    </row>
    <row r="7" spans="1:12" x14ac:dyDescent="0.2">
      <c r="A7" s="4"/>
      <c r="B7" s="4">
        <v>40</v>
      </c>
      <c r="C7" s="22">
        <v>0.69532439999999995</v>
      </c>
      <c r="D7" s="22">
        <v>0.76748939999999999</v>
      </c>
      <c r="E7" s="22">
        <v>1.005328</v>
      </c>
      <c r="F7" s="22">
        <v>0.88505659999999997</v>
      </c>
      <c r="G7" s="22">
        <v>0.83679369999999997</v>
      </c>
      <c r="H7" s="22">
        <v>0.7741635</v>
      </c>
      <c r="I7" s="22">
        <v>0.75110370000000004</v>
      </c>
      <c r="J7" s="22">
        <v>0.73708770000000001</v>
      </c>
      <c r="K7" s="22">
        <v>0.68779900000000005</v>
      </c>
      <c r="L7" s="22">
        <v>0.73613090000000003</v>
      </c>
    </row>
    <row r="8" spans="1:12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A10" s="4"/>
      <c r="B10" s="4" t="s">
        <v>73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4"/>
      <c r="B11" s="4" t="s">
        <v>71</v>
      </c>
      <c r="C11" s="4">
        <v>10</v>
      </c>
      <c r="D11" s="4">
        <v>20</v>
      </c>
      <c r="E11" s="4">
        <v>30</v>
      </c>
      <c r="F11" s="4">
        <v>40</v>
      </c>
      <c r="G11" s="4">
        <v>50</v>
      </c>
      <c r="H11" s="4">
        <v>60</v>
      </c>
      <c r="I11" s="4">
        <v>70</v>
      </c>
      <c r="J11" s="4">
        <v>80</v>
      </c>
      <c r="K11" s="4">
        <v>90</v>
      </c>
      <c r="L11" s="4">
        <v>100</v>
      </c>
    </row>
    <row r="12" spans="1:12" x14ac:dyDescent="0.2">
      <c r="A12" s="4" t="s">
        <v>72</v>
      </c>
      <c r="B12" s="4">
        <v>10</v>
      </c>
      <c r="C12" s="22">
        <v>0.26701079999999999</v>
      </c>
      <c r="D12" s="22">
        <v>0.1274692</v>
      </c>
      <c r="E12" s="22">
        <v>7.8257199999999999E-2</v>
      </c>
      <c r="F12" s="22">
        <v>0.1165949</v>
      </c>
      <c r="G12" s="22">
        <v>0.228709</v>
      </c>
      <c r="H12" s="22">
        <v>0.21451700000000001</v>
      </c>
      <c r="I12" s="22">
        <v>0.21109530000000001</v>
      </c>
      <c r="J12" s="22">
        <v>0.24730440000000001</v>
      </c>
      <c r="K12" s="22">
        <v>0.1424772</v>
      </c>
      <c r="L12" s="22">
        <v>0.24199109999999999</v>
      </c>
    </row>
    <row r="13" spans="1:12" x14ac:dyDescent="0.2">
      <c r="A13" s="4"/>
      <c r="B13" s="4">
        <v>20</v>
      </c>
      <c r="C13" s="22">
        <v>0.11783059999999999</v>
      </c>
      <c r="D13" s="22">
        <v>8.6750800000000003E-2</v>
      </c>
      <c r="E13" s="22">
        <v>6.0421089999999997E-2</v>
      </c>
      <c r="F13" s="22">
        <v>0.17022680000000001</v>
      </c>
      <c r="G13" s="22">
        <v>0.14022760000000001</v>
      </c>
      <c r="H13" s="22">
        <v>0.29675790000000002</v>
      </c>
      <c r="I13" s="22">
        <v>0.28085389999999999</v>
      </c>
      <c r="J13" s="22">
        <v>0.32793119999999998</v>
      </c>
      <c r="K13" s="22">
        <v>0.33745779999999997</v>
      </c>
      <c r="L13" s="22">
        <v>0.28629090000000001</v>
      </c>
    </row>
    <row r="14" spans="1:12" x14ac:dyDescent="0.2">
      <c r="A14" s="4"/>
      <c r="B14" s="4">
        <v>30</v>
      </c>
      <c r="C14" s="22">
        <v>0.1521236</v>
      </c>
      <c r="D14" s="22">
        <v>9.1658649999999994E-2</v>
      </c>
      <c r="E14" s="22">
        <v>0.1286494</v>
      </c>
      <c r="F14" s="22">
        <v>0.21313869999999999</v>
      </c>
      <c r="G14" s="22">
        <v>0.2021955</v>
      </c>
      <c r="H14" s="22">
        <v>0.30484420000000001</v>
      </c>
      <c r="I14" s="22">
        <v>0.29546410000000001</v>
      </c>
      <c r="J14" s="22">
        <v>0.33005299999999999</v>
      </c>
      <c r="K14" s="22">
        <v>0.34610380000000002</v>
      </c>
      <c r="L14" s="22">
        <v>0.24102480000000001</v>
      </c>
    </row>
    <row r="15" spans="1:12" x14ac:dyDescent="0.2">
      <c r="A15" s="4"/>
      <c r="B15" s="4">
        <v>40</v>
      </c>
      <c r="C15" s="22">
        <v>0.17976259999999999</v>
      </c>
      <c r="D15" s="22">
        <v>8.6435940000000003E-2</v>
      </c>
      <c r="E15" s="22">
        <v>0.1233012</v>
      </c>
      <c r="F15" s="22">
        <v>0.2914429</v>
      </c>
      <c r="G15" s="22">
        <v>0.258768</v>
      </c>
      <c r="H15" s="22">
        <v>0.34909760000000001</v>
      </c>
      <c r="I15" s="22">
        <v>0.41083639999999999</v>
      </c>
      <c r="J15" s="22">
        <v>0.49580419999999997</v>
      </c>
      <c r="K15" s="22">
        <v>0.48668169999999999</v>
      </c>
      <c r="L15" s="22">
        <v>0.3666856</v>
      </c>
    </row>
    <row r="16" spans="1:12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/>
      <c r="B18" s="4"/>
      <c r="C18" s="22">
        <f>C12-C4</f>
        <v>-0.39928750000000002</v>
      </c>
      <c r="D18" s="22">
        <f>D12-D4</f>
        <v>-0.62322549999999999</v>
      </c>
      <c r="E18" s="22">
        <f t="shared" ref="E18:L18" si="0">E12-E4</f>
        <v>-0.77230279999999996</v>
      </c>
      <c r="F18" s="22">
        <f>F12-F4</f>
        <v>-0.66625580000000006</v>
      </c>
      <c r="G18" s="22">
        <f t="shared" si="0"/>
        <v>-0.49722649999999996</v>
      </c>
      <c r="H18" s="22">
        <f t="shared" si="0"/>
        <v>-0.47928860000000001</v>
      </c>
      <c r="I18" s="22">
        <f t="shared" si="0"/>
        <v>-0.48009599999999997</v>
      </c>
      <c r="J18" s="22">
        <f t="shared" si="0"/>
        <v>-0.38546999999999998</v>
      </c>
      <c r="K18" s="22">
        <f t="shared" si="0"/>
        <v>-0.44038940000000004</v>
      </c>
      <c r="L18" s="22">
        <f t="shared" si="0"/>
        <v>-0.39024360000000002</v>
      </c>
    </row>
    <row r="19" spans="1:12" x14ac:dyDescent="0.2">
      <c r="A19" s="4"/>
      <c r="B19" s="4"/>
      <c r="C19" s="22">
        <f t="shared" ref="C19:L21" si="1">C13-C5</f>
        <v>-0.57309290000000002</v>
      </c>
      <c r="D19" s="22">
        <f t="shared" ref="D19" si="2">D13-D5</f>
        <v>-0.66359139999999994</v>
      </c>
      <c r="E19" s="22">
        <f t="shared" si="1"/>
        <v>-0.82049841000000001</v>
      </c>
      <c r="F19" s="22">
        <f>F13-F5</f>
        <v>-0.62773449999999997</v>
      </c>
      <c r="G19" s="22">
        <f t="shared" si="1"/>
        <v>-0.62473840000000003</v>
      </c>
      <c r="H19" s="22">
        <f t="shared" si="1"/>
        <v>-0.42913959999999995</v>
      </c>
      <c r="I19" s="22">
        <f t="shared" si="1"/>
        <v>-0.41084149999999997</v>
      </c>
      <c r="J19" s="22">
        <f t="shared" si="1"/>
        <v>-0.40930390000000005</v>
      </c>
      <c r="K19" s="22">
        <f t="shared" si="1"/>
        <v>-0.31357930000000006</v>
      </c>
      <c r="L19" s="22">
        <f t="shared" si="1"/>
        <v>-0.36701349999999999</v>
      </c>
    </row>
    <row r="20" spans="1:12" ht="15" thickBot="1" x14ac:dyDescent="0.25">
      <c r="A20" s="4"/>
      <c r="B20" s="4"/>
      <c r="C20" s="22">
        <f t="shared" si="1"/>
        <v>-0.5442456</v>
      </c>
      <c r="D20" s="22">
        <f t="shared" ref="D20" si="3">D14-D6</f>
        <v>-0.72523355</v>
      </c>
      <c r="E20" s="22">
        <f t="shared" si="1"/>
        <v>-0.78363649999999996</v>
      </c>
      <c r="F20" s="22">
        <f t="shared" si="1"/>
        <v>-0.61978759999999999</v>
      </c>
      <c r="G20" s="22">
        <f t="shared" si="1"/>
        <v>-0.58556459999999999</v>
      </c>
      <c r="H20" s="22">
        <f t="shared" si="1"/>
        <v>-0.44525559999999997</v>
      </c>
      <c r="I20" s="22">
        <f t="shared" si="1"/>
        <v>-0.42553059999999998</v>
      </c>
      <c r="J20" s="22">
        <f t="shared" si="1"/>
        <v>-0.40906890000000001</v>
      </c>
      <c r="K20" s="23">
        <f t="shared" si="1"/>
        <v>-0.31024689999999994</v>
      </c>
      <c r="L20" s="22">
        <f>L14-L6</f>
        <v>-0.40943089999999993</v>
      </c>
    </row>
    <row r="21" spans="1:12" ht="15" thickBot="1" x14ac:dyDescent="0.25">
      <c r="A21" s="4"/>
      <c r="B21" s="4"/>
      <c r="C21" s="23">
        <f t="shared" si="1"/>
        <v>-0.51556179999999996</v>
      </c>
      <c r="D21" s="23">
        <f t="shared" ref="D21" si="4">D15-D7</f>
        <v>-0.68105346</v>
      </c>
      <c r="E21" s="22">
        <f t="shared" si="1"/>
        <v>-0.8820268</v>
      </c>
      <c r="F21" s="22">
        <f t="shared" si="1"/>
        <v>-0.59361369999999991</v>
      </c>
      <c r="G21" s="22">
        <f t="shared" si="1"/>
        <v>-0.57802569999999998</v>
      </c>
      <c r="H21" s="22">
        <f t="shared" si="1"/>
        <v>-0.4250659</v>
      </c>
      <c r="I21" s="22">
        <f t="shared" si="1"/>
        <v>-0.34026730000000005</v>
      </c>
      <c r="J21" s="23">
        <f t="shared" si="1"/>
        <v>-0.24128350000000004</v>
      </c>
      <c r="K21" s="24">
        <f t="shared" si="1"/>
        <v>-0.20111730000000005</v>
      </c>
      <c r="L21" s="22">
        <f t="shared" si="1"/>
        <v>-0.36944530000000003</v>
      </c>
    </row>
  </sheetData>
  <phoneticPr fontId="1" type="noConversion"/>
  <conditionalFormatting sqref="C18:L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L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:L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L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267D-48ED-4B29-AB9A-4623DBCAF4F3}">
  <dimension ref="A1:F38"/>
  <sheetViews>
    <sheetView tabSelected="1" workbookViewId="0">
      <selection activeCell="C30" sqref="C30"/>
    </sheetView>
  </sheetViews>
  <sheetFormatPr defaultRowHeight="14.25" x14ac:dyDescent="0.2"/>
  <sheetData>
    <row r="1" spans="1:6" s="4" customFormat="1" x14ac:dyDescent="0.2">
      <c r="A1" s="4" t="s">
        <v>78</v>
      </c>
    </row>
    <row r="2" spans="1:6" x14ac:dyDescent="0.2">
      <c r="A2" t="s">
        <v>74</v>
      </c>
    </row>
    <row r="3" spans="1:6" x14ac:dyDescent="0.2">
      <c r="B3" t="s">
        <v>76</v>
      </c>
      <c r="C3" s="25">
        <v>0.05</v>
      </c>
      <c r="D3" s="25">
        <v>0.1</v>
      </c>
      <c r="E3" s="25">
        <v>0.15</v>
      </c>
      <c r="F3" s="25">
        <v>0.2</v>
      </c>
    </row>
    <row r="4" spans="1:6" x14ac:dyDescent="0.2">
      <c r="A4" t="s">
        <v>77</v>
      </c>
      <c r="B4" s="25">
        <v>0.05</v>
      </c>
      <c r="C4" s="26">
        <v>0.35477300000000001</v>
      </c>
      <c r="D4" s="26">
        <v>0.43436399999999997</v>
      </c>
      <c r="E4" s="26">
        <v>0.5855496</v>
      </c>
      <c r="F4" s="26">
        <v>0.56163200000000002</v>
      </c>
    </row>
    <row r="5" spans="1:6" x14ac:dyDescent="0.2">
      <c r="B5" s="25">
        <v>0.1</v>
      </c>
      <c r="C5" s="26">
        <v>0.35276639999999998</v>
      </c>
      <c r="D5" s="26">
        <v>0.44387290000000001</v>
      </c>
      <c r="E5" s="26">
        <v>0.59429299999999996</v>
      </c>
      <c r="F5" s="26">
        <v>0.56163200000000002</v>
      </c>
    </row>
    <row r="6" spans="1:6" x14ac:dyDescent="0.2">
      <c r="B6" s="25">
        <v>0.15</v>
      </c>
      <c r="C6" s="26">
        <v>0.36444199999999999</v>
      </c>
      <c r="D6" s="26">
        <v>0.45095760000000001</v>
      </c>
      <c r="E6" s="26">
        <v>0.60345040000000005</v>
      </c>
      <c r="F6" s="26">
        <v>0.64073150000000001</v>
      </c>
    </row>
    <row r="7" spans="1:6" x14ac:dyDescent="0.2">
      <c r="B7" s="25">
        <v>0.2</v>
      </c>
      <c r="C7" s="26">
        <v>0.36497950000000001</v>
      </c>
      <c r="D7" s="26">
        <v>0.39194050000000002</v>
      </c>
      <c r="E7" s="26">
        <v>0.53989860000000001</v>
      </c>
      <c r="F7" s="26">
        <v>0.5870784</v>
      </c>
    </row>
    <row r="8" spans="1:6" x14ac:dyDescent="0.2">
      <c r="A8" t="s">
        <v>73</v>
      </c>
    </row>
    <row r="9" spans="1:6" x14ac:dyDescent="0.2">
      <c r="A9" s="4"/>
      <c r="B9" s="4" t="s">
        <v>76</v>
      </c>
      <c r="C9" s="25">
        <v>0.05</v>
      </c>
      <c r="D9" s="25">
        <v>0.1</v>
      </c>
      <c r="E9" s="25">
        <v>0.15</v>
      </c>
      <c r="F9" s="25">
        <v>0.2</v>
      </c>
    </row>
    <row r="10" spans="1:6" x14ac:dyDescent="0.2">
      <c r="A10" s="4" t="s">
        <v>77</v>
      </c>
      <c r="B10" s="25">
        <v>0.05</v>
      </c>
      <c r="C10" s="26">
        <v>0.43138949999999998</v>
      </c>
      <c r="D10" s="26">
        <v>0.25663809999999998</v>
      </c>
      <c r="E10" s="26">
        <v>7.30214E-2</v>
      </c>
      <c r="F10" s="26">
        <v>7.4427010000000002E-2</v>
      </c>
    </row>
    <row r="11" spans="1:6" x14ac:dyDescent="0.2">
      <c r="A11" s="4"/>
      <c r="B11" s="25">
        <v>0.1</v>
      </c>
      <c r="C11" s="26">
        <v>0.53836530000000005</v>
      </c>
      <c r="D11" s="26">
        <v>0.30709989999999998</v>
      </c>
      <c r="E11" s="26">
        <v>9.8541340000000005E-2</v>
      </c>
      <c r="F11" s="26">
        <v>7.4427010000000002E-2</v>
      </c>
    </row>
    <row r="12" spans="1:6" x14ac:dyDescent="0.2">
      <c r="A12" s="4"/>
      <c r="B12" s="25">
        <v>0.15</v>
      </c>
      <c r="C12" s="26">
        <v>0.53728549999999997</v>
      </c>
      <c r="D12" s="26">
        <v>0.2934734</v>
      </c>
      <c r="E12" s="26">
        <v>7.8770489999999999E-2</v>
      </c>
      <c r="F12" s="26">
        <v>9.6525610000000005E-3</v>
      </c>
    </row>
    <row r="13" spans="1:6" x14ac:dyDescent="0.2">
      <c r="A13" s="4"/>
      <c r="B13" s="25">
        <v>0.2</v>
      </c>
      <c r="C13" s="26">
        <v>0.46496340000000003</v>
      </c>
      <c r="D13" s="26">
        <v>0.29915760000000002</v>
      </c>
      <c r="E13" s="26">
        <v>7.2893360000000004E-2</v>
      </c>
      <c r="F13" s="26">
        <v>5.3523969999999997E-2</v>
      </c>
    </row>
    <row r="15" spans="1:6" x14ac:dyDescent="0.2">
      <c r="C15">
        <f>C10-C4</f>
        <v>7.6616499999999976E-2</v>
      </c>
      <c r="D15" s="4">
        <f t="shared" ref="D15:F15" si="0">D10-D4</f>
        <v>-0.17772589999999999</v>
      </c>
      <c r="E15" s="4">
        <f t="shared" si="0"/>
        <v>-0.51252819999999999</v>
      </c>
      <c r="F15" s="4">
        <f t="shared" si="0"/>
        <v>-0.48720499</v>
      </c>
    </row>
    <row r="16" spans="1:6" x14ac:dyDescent="0.2">
      <c r="C16" s="4">
        <f t="shared" ref="C16:F16" si="1">C11-C5</f>
        <v>0.18559890000000007</v>
      </c>
      <c r="D16" s="4">
        <f t="shared" si="1"/>
        <v>-0.13677300000000003</v>
      </c>
      <c r="E16" s="4">
        <f t="shared" si="1"/>
        <v>-0.49575165999999993</v>
      </c>
      <c r="F16" s="4">
        <f t="shared" si="1"/>
        <v>-0.48720499</v>
      </c>
    </row>
    <row r="17" spans="1:6" x14ac:dyDescent="0.2">
      <c r="C17" s="4">
        <f t="shared" ref="C17:F17" si="2">C12-C6</f>
        <v>0.17284349999999998</v>
      </c>
      <c r="D17" s="4">
        <f t="shared" si="2"/>
        <v>-0.15748420000000002</v>
      </c>
      <c r="E17" s="4">
        <f t="shared" si="2"/>
        <v>-0.52467991000000003</v>
      </c>
      <c r="F17" s="4">
        <f t="shared" si="2"/>
        <v>-0.63107893900000001</v>
      </c>
    </row>
    <row r="18" spans="1:6" x14ac:dyDescent="0.2">
      <c r="C18" s="4">
        <f t="shared" ref="C18:F18" si="3">C13-C7</f>
        <v>9.9983900000000014E-2</v>
      </c>
      <c r="D18" s="4">
        <f t="shared" si="3"/>
        <v>-9.2782900000000001E-2</v>
      </c>
      <c r="E18" s="4">
        <f t="shared" si="3"/>
        <v>-0.46700523999999999</v>
      </c>
      <c r="F18" s="4">
        <f t="shared" si="3"/>
        <v>-0.53355443000000002</v>
      </c>
    </row>
    <row r="21" spans="1:6" x14ac:dyDescent="0.2">
      <c r="A21" s="4" t="s">
        <v>79</v>
      </c>
      <c r="B21" s="4"/>
      <c r="C21" s="4"/>
      <c r="D21" s="4"/>
      <c r="E21" s="4"/>
      <c r="F21" s="4"/>
    </row>
    <row r="22" spans="1:6" x14ac:dyDescent="0.2">
      <c r="A22" s="4" t="s">
        <v>74</v>
      </c>
      <c r="B22" s="4"/>
      <c r="C22" s="4"/>
      <c r="D22" s="4"/>
      <c r="E22" s="4"/>
      <c r="F22" s="4"/>
    </row>
    <row r="23" spans="1:6" x14ac:dyDescent="0.2">
      <c r="A23" s="4"/>
      <c r="B23" s="4" t="s">
        <v>76</v>
      </c>
      <c r="C23" s="25">
        <v>0.05</v>
      </c>
      <c r="D23" s="25">
        <v>0.1</v>
      </c>
      <c r="E23" s="25">
        <v>0.15</v>
      </c>
      <c r="F23" s="25">
        <v>0.2</v>
      </c>
    </row>
    <row r="24" spans="1:6" x14ac:dyDescent="0.2">
      <c r="A24" s="4" t="s">
        <v>77</v>
      </c>
      <c r="B24" s="25">
        <v>0.05</v>
      </c>
      <c r="C24" s="26">
        <v>0.35477300000000001</v>
      </c>
      <c r="D24" s="26">
        <v>0.43436399999999997</v>
      </c>
      <c r="E24" s="26">
        <v>0.5855496</v>
      </c>
      <c r="F24" s="26">
        <v>0.56163200000000002</v>
      </c>
    </row>
    <row r="25" spans="1:6" x14ac:dyDescent="0.2">
      <c r="A25" s="4"/>
      <c r="B25" s="25">
        <v>0.1</v>
      </c>
      <c r="C25" s="26">
        <v>0.35276639999999998</v>
      </c>
      <c r="D25" s="26">
        <v>0.44387290000000001</v>
      </c>
      <c r="E25" s="26">
        <v>0.59429299999999996</v>
      </c>
      <c r="F25" s="26">
        <v>0.56163200000000002</v>
      </c>
    </row>
    <row r="26" spans="1:6" x14ac:dyDescent="0.2">
      <c r="A26" s="4"/>
      <c r="B26" s="25">
        <v>0.15</v>
      </c>
      <c r="C26" s="26">
        <v>0.36444199999999999</v>
      </c>
      <c r="D26" s="26">
        <v>0.45095760000000001</v>
      </c>
      <c r="E26" s="26">
        <v>0.60345040000000005</v>
      </c>
      <c r="F26" s="26">
        <v>0.64073150000000001</v>
      </c>
    </row>
    <row r="27" spans="1:6" x14ac:dyDescent="0.2">
      <c r="A27" s="4"/>
      <c r="B27" s="25">
        <v>0.2</v>
      </c>
      <c r="C27" s="26">
        <v>0.36497950000000001</v>
      </c>
      <c r="D27" s="26">
        <v>0.39194050000000002</v>
      </c>
      <c r="E27" s="26">
        <v>0.53989860000000001</v>
      </c>
      <c r="F27" s="26">
        <v>0.5870784</v>
      </c>
    </row>
    <row r="28" spans="1:6" x14ac:dyDescent="0.2">
      <c r="A28" s="4" t="s">
        <v>73</v>
      </c>
      <c r="B28" s="4"/>
      <c r="C28" s="4"/>
      <c r="D28" s="4"/>
      <c r="E28" s="4"/>
      <c r="F28" s="4"/>
    </row>
    <row r="29" spans="1:6" x14ac:dyDescent="0.2">
      <c r="A29" s="4"/>
      <c r="B29" s="4" t="s">
        <v>76</v>
      </c>
      <c r="C29" s="25">
        <v>0.05</v>
      </c>
      <c r="D29" s="25">
        <v>0.1</v>
      </c>
      <c r="E29" s="25">
        <v>0.15</v>
      </c>
      <c r="F29" s="25">
        <v>0.2</v>
      </c>
    </row>
    <row r="30" spans="1:6" x14ac:dyDescent="0.2">
      <c r="A30" s="4" t="s">
        <v>77</v>
      </c>
      <c r="B30" s="25">
        <v>0.05</v>
      </c>
      <c r="C30" s="26">
        <v>0.53778680000000001</v>
      </c>
      <c r="D30" s="26">
        <v>0.25663809999999998</v>
      </c>
      <c r="E30" s="26">
        <v>7.30214E-2</v>
      </c>
      <c r="F30" s="26">
        <v>7.4427010000000002E-2</v>
      </c>
    </row>
    <row r="31" spans="1:6" x14ac:dyDescent="0.2">
      <c r="A31" s="4"/>
      <c r="B31" s="25">
        <v>0.1</v>
      </c>
      <c r="C31" s="26">
        <v>0.53836530000000005</v>
      </c>
      <c r="D31" s="26">
        <v>0.30709989999999998</v>
      </c>
      <c r="E31" s="26">
        <v>9.8541340000000005E-2</v>
      </c>
      <c r="F31" s="26">
        <v>7.4427010000000002E-2</v>
      </c>
    </row>
    <row r="32" spans="1:6" x14ac:dyDescent="0.2">
      <c r="A32" s="4"/>
      <c r="B32" s="25">
        <v>0.15</v>
      </c>
      <c r="C32" s="26">
        <v>0.53728549999999997</v>
      </c>
      <c r="D32" s="26">
        <v>0.2934734</v>
      </c>
      <c r="E32" s="26">
        <v>7.8770489999999999E-2</v>
      </c>
      <c r="F32" s="26">
        <v>9.6525610000000005E-3</v>
      </c>
    </row>
    <row r="33" spans="1:6" x14ac:dyDescent="0.2">
      <c r="A33" s="4"/>
      <c r="B33" s="25">
        <v>0.2</v>
      </c>
      <c r="C33" s="26">
        <v>0.46496340000000003</v>
      </c>
      <c r="D33" s="26">
        <v>0.29915760000000002</v>
      </c>
      <c r="E33" s="26">
        <v>7.2893360000000004E-2</v>
      </c>
      <c r="F33" s="26">
        <v>5.3523969999999997E-2</v>
      </c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>
        <f>C30-C24</f>
        <v>0.1830138</v>
      </c>
      <c r="D35" s="4">
        <f t="shared" ref="D35:F35" si="4">D30-D24</f>
        <v>-0.17772589999999999</v>
      </c>
      <c r="E35" s="4">
        <f t="shared" si="4"/>
        <v>-0.51252819999999999</v>
      </c>
      <c r="F35" s="4">
        <f t="shared" si="4"/>
        <v>-0.48720499</v>
      </c>
    </row>
    <row r="36" spans="1:6" x14ac:dyDescent="0.2">
      <c r="A36" s="4"/>
      <c r="B36" s="4"/>
      <c r="C36" s="4">
        <f t="shared" ref="C36:F36" si="5">C31-C25</f>
        <v>0.18559890000000007</v>
      </c>
      <c r="D36" s="4">
        <f t="shared" si="5"/>
        <v>-0.13677300000000003</v>
      </c>
      <c r="E36" s="4">
        <f t="shared" si="5"/>
        <v>-0.49575165999999993</v>
      </c>
      <c r="F36" s="4">
        <f t="shared" si="5"/>
        <v>-0.48720499</v>
      </c>
    </row>
    <row r="37" spans="1:6" x14ac:dyDescent="0.2">
      <c r="A37" s="4"/>
      <c r="B37" s="4"/>
      <c r="C37" s="4">
        <f t="shared" ref="C37:F37" si="6">C32-C26</f>
        <v>0.17284349999999998</v>
      </c>
      <c r="D37" s="4">
        <f t="shared" si="6"/>
        <v>-0.15748420000000002</v>
      </c>
      <c r="E37" s="4">
        <f t="shared" si="6"/>
        <v>-0.52467991000000003</v>
      </c>
      <c r="F37" s="4">
        <f t="shared" si="6"/>
        <v>-0.63107893900000001</v>
      </c>
    </row>
    <row r="38" spans="1:6" x14ac:dyDescent="0.2">
      <c r="A38" s="4"/>
      <c r="B38" s="4"/>
      <c r="C38" s="4">
        <f t="shared" ref="C38:F38" si="7">C33-C27</f>
        <v>9.9983900000000014E-2</v>
      </c>
      <c r="D38" s="4">
        <f t="shared" si="7"/>
        <v>-9.2782900000000001E-2</v>
      </c>
      <c r="E38" s="4">
        <f t="shared" si="7"/>
        <v>-0.46700523999999999</v>
      </c>
      <c r="F38" s="4">
        <f t="shared" si="7"/>
        <v>-0.53355443000000002</v>
      </c>
    </row>
  </sheetData>
  <phoneticPr fontId="1" type="noConversion"/>
  <conditionalFormatting sqref="C4:F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F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F1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F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:F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5:F3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收益率曲线历史变化情况一览（2008-2020）</vt:lpstr>
      <vt:lpstr>Sheet1</vt:lpstr>
      <vt:lpstr>Sheet2</vt:lpstr>
      <vt:lpstr>Sheet3</vt:lpstr>
      <vt:lpstr>趋势策略</vt:lpstr>
      <vt:lpstr>反转策略</vt:lpstr>
      <vt:lpstr>止损反抽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2020-09-04T06:32:58Z</dcterms:created>
  <dcterms:modified xsi:type="dcterms:W3CDTF">2020-10-28T09:26:39Z</dcterms:modified>
</cp:coreProperties>
</file>