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-mcpro/Yandex.Disk.localized/Наука/Курс Fuzzy МГТУ/Учебные материалы по предмету/"/>
    </mc:Choice>
  </mc:AlternateContent>
  <xr:revisionPtr revIDLastSave="0" documentId="13_ncr:1_{A465DF9C-E8B7-0341-BA07-43ED38760A39}" xr6:coauthVersionLast="47" xr6:coauthVersionMax="47" xr10:uidLastSave="{00000000-0000-0000-0000-000000000000}"/>
  <bookViews>
    <workbookView xWindow="380" yWindow="460" windowWidth="28040" windowHeight="17040" xr2:uid="{A057649B-D196-1F48-97FF-633935A04E43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2" l="1"/>
  <c r="E39" i="2"/>
  <c r="D39" i="2"/>
  <c r="D38" i="2"/>
  <c r="C38" i="2"/>
  <c r="C37" i="2"/>
  <c r="H35" i="2"/>
  <c r="E33" i="2"/>
  <c r="D32" i="2"/>
  <c r="D33" i="2" s="1"/>
  <c r="C32" i="2"/>
  <c r="C31" i="2"/>
  <c r="C33" i="2" s="1"/>
  <c r="H29" i="2"/>
  <c r="E27" i="2"/>
  <c r="D26" i="2"/>
  <c r="D27" i="2" s="1"/>
  <c r="C26" i="2"/>
  <c r="C25" i="2"/>
  <c r="H23" i="2"/>
  <c r="E21" i="2"/>
  <c r="K37" i="2" s="1"/>
  <c r="D20" i="2"/>
  <c r="D21" i="2" s="1"/>
  <c r="J31" i="2" s="1"/>
  <c r="C20" i="2"/>
  <c r="C19" i="2"/>
  <c r="H17" i="2"/>
  <c r="F9" i="2"/>
  <c r="L5" i="2" s="1"/>
  <c r="E8" i="2"/>
  <c r="E9" i="2" s="1"/>
  <c r="C8" i="2"/>
  <c r="D7" i="2"/>
  <c r="C7" i="2"/>
  <c r="C6" i="2"/>
  <c r="Q6" i="2" s="1"/>
  <c r="Q5" i="2"/>
  <c r="Q8" i="2" l="1"/>
  <c r="L7" i="2"/>
  <c r="L6" i="2"/>
  <c r="C39" i="2"/>
  <c r="C27" i="2"/>
  <c r="C21" i="2"/>
  <c r="K26" i="2"/>
  <c r="J20" i="2"/>
  <c r="L8" i="2"/>
  <c r="C9" i="2"/>
  <c r="I7" i="2" s="1"/>
  <c r="K7" i="2"/>
  <c r="K6" i="2"/>
  <c r="K5" i="2"/>
  <c r="I20" i="2"/>
  <c r="I38" i="2"/>
  <c r="I25" i="2"/>
  <c r="I18" i="2"/>
  <c r="I31" i="2"/>
  <c r="I24" i="2"/>
  <c r="I30" i="2"/>
  <c r="I32" i="2"/>
  <c r="I36" i="2"/>
  <c r="I26" i="2"/>
  <c r="K20" i="2"/>
  <c r="J25" i="2"/>
  <c r="K31" i="2"/>
  <c r="D9" i="2"/>
  <c r="J7" i="2" s="1"/>
  <c r="J18" i="2"/>
  <c r="J21" i="2" s="1"/>
  <c r="I19" i="2"/>
  <c r="K24" i="2"/>
  <c r="J38" i="2"/>
  <c r="K8" i="2"/>
  <c r="K18" i="2"/>
  <c r="J19" i="2"/>
  <c r="K25" i="2"/>
  <c r="J32" i="2"/>
  <c r="J36" i="2"/>
  <c r="J39" i="2" s="1"/>
  <c r="I37" i="2"/>
  <c r="K38" i="2"/>
  <c r="Q7" i="2"/>
  <c r="K19" i="2"/>
  <c r="J26" i="2"/>
  <c r="J30" i="2"/>
  <c r="K32" i="2"/>
  <c r="K36" i="2"/>
  <c r="K39" i="2" s="1"/>
  <c r="J37" i="2"/>
  <c r="J24" i="2"/>
  <c r="K30" i="2"/>
  <c r="L9" i="2" l="1"/>
  <c r="I5" i="2"/>
  <c r="L20" i="2"/>
  <c r="C46" i="2" s="1"/>
  <c r="K27" i="2"/>
  <c r="I6" i="2"/>
  <c r="I8" i="2"/>
  <c r="L19" i="2"/>
  <c r="C45" i="2" s="1"/>
  <c r="L32" i="2"/>
  <c r="E46" i="2" s="1"/>
  <c r="J27" i="2"/>
  <c r="L37" i="2"/>
  <c r="F45" i="2" s="1"/>
  <c r="J5" i="2"/>
  <c r="J8" i="2"/>
  <c r="M8" i="2" s="1"/>
  <c r="J6" i="2"/>
  <c r="M6" i="2" s="1"/>
  <c r="L26" i="2"/>
  <c r="D46" i="2" s="1"/>
  <c r="L24" i="2"/>
  <c r="I27" i="2"/>
  <c r="L38" i="2"/>
  <c r="F46" i="2" s="1"/>
  <c r="L31" i="2"/>
  <c r="E45" i="2" s="1"/>
  <c r="K9" i="2"/>
  <c r="K21" i="2"/>
  <c r="L36" i="2"/>
  <c r="I39" i="2"/>
  <c r="K33" i="2"/>
  <c r="L18" i="2"/>
  <c r="I21" i="2"/>
  <c r="J33" i="2"/>
  <c r="M7" i="2"/>
  <c r="Q9" i="2"/>
  <c r="I33" i="2"/>
  <c r="L30" i="2"/>
  <c r="L25" i="2"/>
  <c r="D45" i="2" s="1"/>
  <c r="I9" i="2" l="1"/>
  <c r="J9" i="2"/>
  <c r="R5" i="2"/>
  <c r="R8" i="2"/>
  <c r="R6" i="2"/>
  <c r="C44" i="2"/>
  <c r="L21" i="2"/>
  <c r="F44" i="2"/>
  <c r="F47" i="2" s="1"/>
  <c r="L39" i="2"/>
  <c r="M5" i="2"/>
  <c r="D44" i="2"/>
  <c r="D47" i="2" s="1"/>
  <c r="L27" i="2"/>
  <c r="L33" i="2"/>
  <c r="E44" i="2"/>
  <c r="E47" i="2" s="1"/>
  <c r="R7" i="2"/>
  <c r="M9" i="2" l="1"/>
  <c r="H44" i="2" a="1"/>
  <c r="H44" i="2" s="1"/>
  <c r="H45" i="2" a="1"/>
  <c r="H45" i="2" s="1"/>
  <c r="R9" i="2"/>
  <c r="S5" i="2" a="1"/>
  <c r="S5" i="2" s="1"/>
  <c r="S6" i="2" s="1"/>
  <c r="S8" i="2" s="1"/>
  <c r="C47" i="2"/>
  <c r="H46" i="2" a="1"/>
  <c r="H4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<sst xmlns="http://schemas.openxmlformats.org/spreadsheetml/2006/main" count="101" uniqueCount="27">
  <si>
    <t>К1</t>
  </si>
  <si>
    <t>К2</t>
  </si>
  <si>
    <t>К3</t>
  </si>
  <si>
    <t>К4</t>
  </si>
  <si>
    <t xml:space="preserve">Цель: </t>
  </si>
  <si>
    <t>Альтернатива 1</t>
  </si>
  <si>
    <t>Альтернатива 2</t>
  </si>
  <si>
    <t>Альтернатива 3</t>
  </si>
  <si>
    <t>А1</t>
  </si>
  <si>
    <t>А2</t>
  </si>
  <si>
    <t>А3</t>
  </si>
  <si>
    <t>Критерии выбора (Кi)</t>
  </si>
  <si>
    <t>Альтернативы (Аi)</t>
  </si>
  <si>
    <t>Сумма</t>
  </si>
  <si>
    <t>Нормированная матрица</t>
  </si>
  <si>
    <t>Среднее значение</t>
  </si>
  <si>
    <t>Весовые коэффициенты по критериям</t>
  </si>
  <si>
    <t>K3</t>
  </si>
  <si>
    <t>Матрица весов</t>
  </si>
  <si>
    <t>Вектор выбора альтернатив</t>
  </si>
  <si>
    <t>Нормализованное среднегеометрическое</t>
  </si>
  <si>
    <t>Средне-геометрическое</t>
  </si>
  <si>
    <t>Проверка согласованности приоритетов</t>
  </si>
  <si>
    <t>собственное значение матрицы Lambda max</t>
  </si>
  <si>
    <t>граница согласованности</t>
  </si>
  <si>
    <t>индекс согласованности</t>
  </si>
  <si>
    <t>оценка согласованности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</si>
</sst>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25EA-AB37-D14C-9689-74C5C4A2413F}">
  <dimension ref="A1:T47"/>
  <sheetViews>
    <sheetView tabSelected="1" zoomScale="91" zoomScaleNormal="75" workbookViewId="0">
      <selection activeCell="S8" sqref="S8"/>
    </sheetView>
  </sheetViews>
  <sheetFormatPr baseColWidth="10" defaultRowHeight="16" x14ac:dyDescent="0.2"/>
  <cols>
    <col min="1" max="1" width="18.5" customWidth="1"/>
    <col min="7" max="7" width="5.33203125" customWidth="1"/>
    <col min="17" max="17" width="15.83203125" customWidth="1"/>
    <col min="18" max="18" width="20.33203125" customWidth="1"/>
  </cols>
  <sheetData>
    <row r="1" spans="1:20" x14ac:dyDescent="0.2">
      <c r="A1" t="s">
        <v>4</v>
      </c>
    </row>
    <row r="3" spans="1:20" x14ac:dyDescent="0.2">
      <c r="A3" t="s">
        <v>11</v>
      </c>
      <c r="H3" s="8" t="s">
        <v>14</v>
      </c>
      <c r="M3" s="6" t="s">
        <v>15</v>
      </c>
    </row>
    <row r="4" spans="1:20" ht="51" x14ac:dyDescent="0.2">
      <c r="C4" s="1" t="s">
        <v>0</v>
      </c>
      <c r="D4" s="1" t="s">
        <v>1</v>
      </c>
      <c r="E4" s="1" t="s">
        <v>2</v>
      </c>
      <c r="F4" s="1" t="s">
        <v>3</v>
      </c>
      <c r="I4" s="1" t="s">
        <v>0</v>
      </c>
      <c r="J4" s="1" t="s">
        <v>1</v>
      </c>
      <c r="K4" s="1" t="s">
        <v>2</v>
      </c>
      <c r="L4" s="1" t="s">
        <v>3</v>
      </c>
      <c r="M4" s="6" t="s">
        <v>16</v>
      </c>
      <c r="Q4" s="12" t="s">
        <v>21</v>
      </c>
      <c r="R4" s="12" t="s">
        <v>20</v>
      </c>
      <c r="S4" t="s">
        <v>22</v>
      </c>
    </row>
    <row r="5" spans="1:20" ht="40" customHeight="1" x14ac:dyDescent="0.2">
      <c r="B5" s="9" t="s">
        <v>0</v>
      </c>
      <c r="C5" s="3">
        <v>1</v>
      </c>
      <c r="D5" s="2">
        <v>6</v>
      </c>
      <c r="E5" s="2">
        <v>0.1111111111111111</v>
      </c>
      <c r="F5" s="2">
        <v>1</v>
      </c>
      <c r="H5" s="9" t="s">
        <v>0</v>
      </c>
      <c r="I5" s="3">
        <f>C5/C$9</f>
        <v>8.9552238805970158E-2</v>
      </c>
      <c r="J5" s="3">
        <f t="shared" ref="J5:L5" si="0">D5/D$9</f>
        <v>0.49315068493150688</v>
      </c>
      <c r="K5" s="3">
        <f t="shared" si="0"/>
        <v>7.6419213973799124E-2</v>
      </c>
      <c r="L5" s="3">
        <f t="shared" si="0"/>
        <v>6.6666666666666666E-2</v>
      </c>
      <c r="M5" s="7">
        <f>AVERAGE(I5:L5)</f>
        <v>0.1814472010944857</v>
      </c>
      <c r="Q5" s="7">
        <f>PRODUCT(C5:F5)^(1/COUNT(C5:F5))</f>
        <v>0.90360200360984477</v>
      </c>
      <c r="R5" s="7">
        <f>Q5/$Q$9</f>
        <v>0.14626070826934304</v>
      </c>
      <c r="S5" s="7" cm="1">
        <f t="array" ref="S5">SUMPRODUCT(C9:F9,TRANSPOSE(R5:R8))</f>
        <v>4.8954425021918118</v>
      </c>
      <c r="T5" s="13" t="s">
        <v>23</v>
      </c>
    </row>
    <row r="6" spans="1:20" ht="40" customHeight="1" x14ac:dyDescent="0.2">
      <c r="B6" s="9" t="s">
        <v>1</v>
      </c>
      <c r="C6" s="2">
        <f>1/D5</f>
        <v>0.16666666666666666</v>
      </c>
      <c r="D6" s="3">
        <v>1</v>
      </c>
      <c r="E6" s="2">
        <v>0.2</v>
      </c>
      <c r="F6" s="2">
        <v>6</v>
      </c>
      <c r="H6" s="9" t="s">
        <v>1</v>
      </c>
      <c r="I6" s="3">
        <f t="shared" ref="I6:L8" si="1">C6/C$9</f>
        <v>1.4925373134328358E-2</v>
      </c>
      <c r="J6" s="3">
        <f t="shared" si="1"/>
        <v>8.2191780821917818E-2</v>
      </c>
      <c r="K6" s="3">
        <f t="shared" si="1"/>
        <v>0.13755458515283844</v>
      </c>
      <c r="L6" s="3">
        <f t="shared" si="1"/>
        <v>0.4</v>
      </c>
      <c r="M6" s="7">
        <f t="shared" ref="M6:M8" si="2">AVERAGE(I6:L6)</f>
        <v>0.15866793477727115</v>
      </c>
      <c r="Q6" s="7">
        <f t="shared" ref="Q6:Q8" si="3">PRODUCT(C6:F6)^(1/COUNT(C6:F6))</f>
        <v>0.66874030497642201</v>
      </c>
      <c r="R6" s="7">
        <f t="shared" ref="R6:R8" si="4">Q6/$Q$9</f>
        <v>0.10824503516300338</v>
      </c>
      <c r="S6" s="7">
        <f>(S5-COUNT(C5:F5))/(COUNT(C5:F5)-1)</f>
        <v>0.29848083406393727</v>
      </c>
      <c r="T6" s="13" t="s">
        <v>25</v>
      </c>
    </row>
    <row r="7" spans="1:20" ht="40" customHeight="1" x14ac:dyDescent="0.2">
      <c r="B7" s="9" t="s">
        <v>2</v>
      </c>
      <c r="C7" s="2">
        <f>1/E5</f>
        <v>9</v>
      </c>
      <c r="D7" s="2">
        <f>1/E6</f>
        <v>5</v>
      </c>
      <c r="E7" s="3">
        <v>1</v>
      </c>
      <c r="F7" s="2">
        <v>7</v>
      </c>
      <c r="H7" s="9" t="s">
        <v>2</v>
      </c>
      <c r="I7" s="3">
        <f t="shared" si="1"/>
        <v>0.80597014925373134</v>
      </c>
      <c r="J7" s="3">
        <f t="shared" si="1"/>
        <v>0.41095890410958907</v>
      </c>
      <c r="K7" s="3">
        <f t="shared" si="1"/>
        <v>0.68777292576419213</v>
      </c>
      <c r="L7" s="3">
        <f t="shared" si="1"/>
        <v>0.46666666666666667</v>
      </c>
      <c r="M7" s="7">
        <f t="shared" si="2"/>
        <v>0.59284216144854485</v>
      </c>
      <c r="Q7" s="7">
        <f t="shared" si="3"/>
        <v>4.2128659306105209</v>
      </c>
      <c r="R7" s="7">
        <f t="shared" si="4"/>
        <v>0.68191167393751284</v>
      </c>
      <c r="S7" s="14">
        <v>0.1</v>
      </c>
      <c r="T7" s="13" t="s">
        <v>24</v>
      </c>
    </row>
    <row r="8" spans="1:20" ht="40" customHeight="1" x14ac:dyDescent="0.2">
      <c r="B8" s="9" t="s">
        <v>3</v>
      </c>
      <c r="C8" s="2">
        <f>1/F5</f>
        <v>1</v>
      </c>
      <c r="D8" s="2">
        <f>1/F6</f>
        <v>0.16666666666666666</v>
      </c>
      <c r="E8" s="2">
        <f>1/F7</f>
        <v>0.14285714285714285</v>
      </c>
      <c r="F8" s="3">
        <v>1</v>
      </c>
      <c r="H8" s="9" t="s">
        <v>3</v>
      </c>
      <c r="I8" s="3">
        <f t="shared" si="1"/>
        <v>8.9552238805970158E-2</v>
      </c>
      <c r="J8" s="3">
        <f t="shared" si="1"/>
        <v>1.3698630136986301E-2</v>
      </c>
      <c r="K8" s="3">
        <f t="shared" si="1"/>
        <v>9.8253275109170299E-2</v>
      </c>
      <c r="L8" s="3">
        <f t="shared" si="1"/>
        <v>6.6666666666666666E-2</v>
      </c>
      <c r="M8" s="7">
        <f t="shared" si="2"/>
        <v>6.7042702679698349E-2</v>
      </c>
      <c r="Q8" s="7">
        <f t="shared" si="3"/>
        <v>0.39281465090051298</v>
      </c>
      <c r="R8" s="7">
        <f t="shared" si="4"/>
        <v>6.3582582630140813E-2</v>
      </c>
      <c r="S8" s="15">
        <f>S6/0.9</f>
        <v>0.33164537118215254</v>
      </c>
      <c r="T8" s="13" t="s">
        <v>26</v>
      </c>
    </row>
    <row r="9" spans="1:20" x14ac:dyDescent="0.2">
      <c r="B9" s="1" t="s">
        <v>13</v>
      </c>
      <c r="C9" s="5">
        <f>SUM(C5:C8)</f>
        <v>11.166666666666666</v>
      </c>
      <c r="D9" s="5">
        <f t="shared" ref="D9:F9" si="5">SUM(D5:D8)</f>
        <v>12.166666666666666</v>
      </c>
      <c r="E9" s="5">
        <f t="shared" si="5"/>
        <v>1.4539682539682539</v>
      </c>
      <c r="F9" s="5">
        <f t="shared" si="5"/>
        <v>15</v>
      </c>
      <c r="H9" s="1" t="s">
        <v>13</v>
      </c>
      <c r="I9" s="5">
        <f>SUM(I5:I8)</f>
        <v>1</v>
      </c>
      <c r="J9" s="5">
        <f t="shared" ref="J9:M9" si="6">SUM(J5:J8)</f>
        <v>1.0000000000000002</v>
      </c>
      <c r="K9" s="5">
        <f t="shared" si="6"/>
        <v>1</v>
      </c>
      <c r="L9" s="5">
        <f t="shared" si="6"/>
        <v>1</v>
      </c>
      <c r="M9" s="5">
        <f t="shared" si="6"/>
        <v>1</v>
      </c>
      <c r="Q9" s="7">
        <f t="shared" ref="Q9:R9" si="7">SUM(Q5:Q8)</f>
        <v>6.1780228900973002</v>
      </c>
      <c r="R9" s="7">
        <f t="shared" si="7"/>
        <v>1</v>
      </c>
    </row>
    <row r="11" spans="1:20" x14ac:dyDescent="0.2">
      <c r="A11" t="s">
        <v>5</v>
      </c>
    </row>
    <row r="12" spans="1:20" x14ac:dyDescent="0.2">
      <c r="A12" t="s">
        <v>6</v>
      </c>
    </row>
    <row r="13" spans="1:20" x14ac:dyDescent="0.2">
      <c r="A13" t="s">
        <v>7</v>
      </c>
    </row>
    <row r="16" spans="1:20" x14ac:dyDescent="0.2">
      <c r="A16" t="s">
        <v>12</v>
      </c>
      <c r="L16" s="6" t="s">
        <v>15</v>
      </c>
    </row>
    <row r="17" spans="2:12" x14ac:dyDescent="0.2">
      <c r="B17" s="4" t="s">
        <v>0</v>
      </c>
      <c r="C17" s="1" t="s">
        <v>8</v>
      </c>
      <c r="D17" s="1" t="s">
        <v>9</v>
      </c>
      <c r="E17" s="1" t="s">
        <v>10</v>
      </c>
      <c r="F17" s="1"/>
      <c r="H17" s="4" t="str">
        <f>B17</f>
        <v>К1</v>
      </c>
      <c r="I17" s="1" t="s">
        <v>8</v>
      </c>
      <c r="J17" s="1" t="s">
        <v>9</v>
      </c>
      <c r="K17" s="1" t="s">
        <v>10</v>
      </c>
      <c r="L17" s="6" t="s">
        <v>16</v>
      </c>
    </row>
    <row r="18" spans="2:12" ht="40" customHeight="1" x14ac:dyDescent="0.2">
      <c r="B18" s="9" t="s">
        <v>8</v>
      </c>
      <c r="C18" s="11">
        <v>1</v>
      </c>
      <c r="D18" s="10">
        <v>0.2</v>
      </c>
      <c r="E18" s="10">
        <v>8</v>
      </c>
      <c r="H18" s="9" t="s">
        <v>8</v>
      </c>
      <c r="I18" s="3">
        <f>C18/C$21</f>
        <v>0.16326530612244897</v>
      </c>
      <c r="J18" s="3">
        <f t="shared" ref="I18:K20" si="8">D18/D$21</f>
        <v>0.15254237288135594</v>
      </c>
      <c r="K18" s="3">
        <f t="shared" si="8"/>
        <v>0.44444444444444442</v>
      </c>
      <c r="L18" s="7">
        <f>AVERAGE(I18:K18)</f>
        <v>0.25341737448274976</v>
      </c>
    </row>
    <row r="19" spans="2:12" ht="40" customHeight="1" x14ac:dyDescent="0.2">
      <c r="B19" s="9" t="s">
        <v>9</v>
      </c>
      <c r="C19" s="10">
        <f>1/D18</f>
        <v>5</v>
      </c>
      <c r="D19" s="11">
        <v>1</v>
      </c>
      <c r="E19" s="10">
        <v>9</v>
      </c>
      <c r="H19" s="9" t="s">
        <v>9</v>
      </c>
      <c r="I19" s="3">
        <f t="shared" si="8"/>
        <v>0.81632653061224492</v>
      </c>
      <c r="J19" s="3">
        <f t="shared" si="8"/>
        <v>0.76271186440677963</v>
      </c>
      <c r="K19" s="3">
        <f t="shared" si="8"/>
        <v>0.5</v>
      </c>
      <c r="L19" s="7">
        <f t="shared" ref="L19:L20" si="9">AVERAGE(I19:K19)</f>
        <v>0.69301279833967477</v>
      </c>
    </row>
    <row r="20" spans="2:12" ht="40" customHeight="1" x14ac:dyDescent="0.2">
      <c r="B20" s="9" t="s">
        <v>10</v>
      </c>
      <c r="C20" s="10">
        <f>1/E18</f>
        <v>0.125</v>
      </c>
      <c r="D20" s="10">
        <f>1/E19</f>
        <v>0.1111111111111111</v>
      </c>
      <c r="E20" s="11">
        <v>1</v>
      </c>
      <c r="H20" s="9" t="s">
        <v>10</v>
      </c>
      <c r="I20" s="3">
        <f t="shared" si="8"/>
        <v>2.0408163265306121E-2</v>
      </c>
      <c r="J20" s="3">
        <f t="shared" si="8"/>
        <v>8.4745762711864403E-2</v>
      </c>
      <c r="K20" s="3">
        <f t="shared" si="8"/>
        <v>5.5555555555555552E-2</v>
      </c>
      <c r="L20" s="7">
        <f t="shared" si="9"/>
        <v>5.3569827177575358E-2</v>
      </c>
    </row>
    <row r="21" spans="2:12" x14ac:dyDescent="0.2">
      <c r="C21" s="5">
        <f>SUM(C18:C20)</f>
        <v>6.125</v>
      </c>
      <c r="D21" s="5">
        <f t="shared" ref="D21:E21" si="10">SUM(D18:D20)</f>
        <v>1.3111111111111111</v>
      </c>
      <c r="E21" s="5">
        <f t="shared" si="10"/>
        <v>18</v>
      </c>
      <c r="I21" s="5">
        <f>SUM(I18:I20)</f>
        <v>1</v>
      </c>
      <c r="J21" s="5">
        <f t="shared" ref="J21:L21" si="11">SUM(J18:J20)</f>
        <v>1</v>
      </c>
      <c r="K21" s="5">
        <f t="shared" si="11"/>
        <v>1</v>
      </c>
      <c r="L21" s="5">
        <f t="shared" si="11"/>
        <v>0.99999999999999978</v>
      </c>
    </row>
    <row r="22" spans="2:12" x14ac:dyDescent="0.2">
      <c r="L22" s="6" t="s">
        <v>15</v>
      </c>
    </row>
    <row r="23" spans="2:12" x14ac:dyDescent="0.2">
      <c r="B23" s="4" t="s">
        <v>1</v>
      </c>
      <c r="C23" s="1" t="s">
        <v>8</v>
      </c>
      <c r="D23" s="1" t="s">
        <v>9</v>
      </c>
      <c r="E23" s="1" t="s">
        <v>10</v>
      </c>
      <c r="F23" s="1"/>
      <c r="H23" s="4" t="str">
        <f>B23</f>
        <v>К2</v>
      </c>
      <c r="I23" s="1" t="s">
        <v>8</v>
      </c>
      <c r="J23" s="1" t="s">
        <v>9</v>
      </c>
      <c r="K23" s="1" t="s">
        <v>10</v>
      </c>
      <c r="L23" s="6" t="s">
        <v>16</v>
      </c>
    </row>
    <row r="24" spans="2:12" ht="40" customHeight="1" x14ac:dyDescent="0.2">
      <c r="B24" s="9" t="s">
        <v>8</v>
      </c>
      <c r="C24" s="11">
        <v>1</v>
      </c>
      <c r="D24" s="10">
        <v>4</v>
      </c>
      <c r="E24" s="10">
        <v>0.14285714285714285</v>
      </c>
      <c r="H24" s="9" t="s">
        <v>8</v>
      </c>
      <c r="I24" s="3">
        <f t="shared" ref="I24:K26" si="12">C24/C$21</f>
        <v>0.16326530612244897</v>
      </c>
      <c r="J24" s="3">
        <f t="shared" si="12"/>
        <v>3.0508474576271185</v>
      </c>
      <c r="K24" s="3">
        <f t="shared" si="12"/>
        <v>7.9365079365079361E-3</v>
      </c>
      <c r="L24" s="7">
        <f>AVERAGE(I24:K24)</f>
        <v>1.0740164238953585</v>
      </c>
    </row>
    <row r="25" spans="2:12" ht="40" customHeight="1" x14ac:dyDescent="0.2">
      <c r="B25" s="9" t="s">
        <v>9</v>
      </c>
      <c r="C25" s="10">
        <f>1/D24</f>
        <v>0.25</v>
      </c>
      <c r="D25" s="11">
        <v>1</v>
      </c>
      <c r="E25" s="10">
        <v>0.125</v>
      </c>
      <c r="H25" s="9" t="s">
        <v>9</v>
      </c>
      <c r="I25" s="3">
        <f t="shared" si="12"/>
        <v>4.0816326530612242E-2</v>
      </c>
      <c r="J25" s="3">
        <f t="shared" si="12"/>
        <v>0.76271186440677963</v>
      </c>
      <c r="K25" s="3">
        <f t="shared" si="12"/>
        <v>6.9444444444444441E-3</v>
      </c>
      <c r="L25" s="7">
        <f t="shared" ref="L25:L26" si="13">AVERAGE(I25:K25)</f>
        <v>0.2701575451272788</v>
      </c>
    </row>
    <row r="26" spans="2:12" ht="40" customHeight="1" x14ac:dyDescent="0.2">
      <c r="B26" s="9" t="s">
        <v>10</v>
      </c>
      <c r="C26" s="10">
        <f>1/E24</f>
        <v>7</v>
      </c>
      <c r="D26" s="10">
        <f>1/E25</f>
        <v>8</v>
      </c>
      <c r="E26" s="11">
        <v>1</v>
      </c>
      <c r="H26" s="9" t="s">
        <v>10</v>
      </c>
      <c r="I26" s="3">
        <f t="shared" si="12"/>
        <v>1.1428571428571428</v>
      </c>
      <c r="J26" s="3">
        <f t="shared" si="12"/>
        <v>6.101694915254237</v>
      </c>
      <c r="K26" s="3">
        <f t="shared" si="12"/>
        <v>5.5555555555555552E-2</v>
      </c>
      <c r="L26" s="7">
        <f t="shared" si="13"/>
        <v>2.4333692045556448</v>
      </c>
    </row>
    <row r="27" spans="2:12" x14ac:dyDescent="0.2">
      <c r="C27" s="5">
        <f>SUM(C24:C26)</f>
        <v>8.25</v>
      </c>
      <c r="D27" s="5">
        <f t="shared" ref="D27:E27" si="14">SUM(D24:D26)</f>
        <v>13</v>
      </c>
      <c r="E27" s="5">
        <f t="shared" si="14"/>
        <v>1.2678571428571428</v>
      </c>
      <c r="I27" s="5">
        <f>SUM(I24:I26)</f>
        <v>1.346938775510204</v>
      </c>
      <c r="J27" s="5">
        <f t="shared" ref="J27:L27" si="15">SUM(J24:J26)</f>
        <v>9.9152542372881349</v>
      </c>
      <c r="K27" s="5">
        <f t="shared" si="15"/>
        <v>7.0436507936507936E-2</v>
      </c>
      <c r="L27" s="5">
        <f t="shared" si="15"/>
        <v>3.7775431735782821</v>
      </c>
    </row>
    <row r="29" spans="2:12" x14ac:dyDescent="0.2">
      <c r="B29" s="4" t="s">
        <v>17</v>
      </c>
      <c r="C29" s="1" t="s">
        <v>8</v>
      </c>
      <c r="D29" s="1" t="s">
        <v>9</v>
      </c>
      <c r="E29" s="1" t="s">
        <v>10</v>
      </c>
      <c r="F29" s="1"/>
      <c r="H29" s="4" t="str">
        <f>B29</f>
        <v>K3</v>
      </c>
      <c r="I29" s="1" t="s">
        <v>8</v>
      </c>
      <c r="J29" s="1" t="s">
        <v>9</v>
      </c>
      <c r="K29" s="1" t="s">
        <v>10</v>
      </c>
      <c r="L29" s="6" t="s">
        <v>16</v>
      </c>
    </row>
    <row r="30" spans="2:12" ht="40" customHeight="1" x14ac:dyDescent="0.2">
      <c r="B30" s="9" t="s">
        <v>8</v>
      </c>
      <c r="C30" s="11">
        <v>1</v>
      </c>
      <c r="D30" s="10">
        <v>5</v>
      </c>
      <c r="E30" s="10">
        <v>7</v>
      </c>
      <c r="H30" s="9" t="s">
        <v>8</v>
      </c>
      <c r="I30" s="3">
        <f t="shared" ref="I30:K32" si="16">C30/C$21</f>
        <v>0.16326530612244897</v>
      </c>
      <c r="J30" s="3">
        <f t="shared" si="16"/>
        <v>3.8135593220338984</v>
      </c>
      <c r="K30" s="3">
        <f t="shared" si="16"/>
        <v>0.3888888888888889</v>
      </c>
      <c r="L30" s="7">
        <f>AVERAGE(I30:K30)</f>
        <v>1.4552378390150789</v>
      </c>
    </row>
    <row r="31" spans="2:12" ht="40" customHeight="1" x14ac:dyDescent="0.2">
      <c r="B31" s="9" t="s">
        <v>9</v>
      </c>
      <c r="C31" s="10">
        <f>1/D30</f>
        <v>0.2</v>
      </c>
      <c r="D31" s="11">
        <v>1</v>
      </c>
      <c r="E31" s="10">
        <v>8</v>
      </c>
      <c r="H31" s="9" t="s">
        <v>9</v>
      </c>
      <c r="I31" s="3">
        <f t="shared" si="16"/>
        <v>3.2653061224489799E-2</v>
      </c>
      <c r="J31" s="3">
        <f t="shared" si="16"/>
        <v>0.76271186440677963</v>
      </c>
      <c r="K31" s="3">
        <f t="shared" si="16"/>
        <v>0.44444444444444442</v>
      </c>
      <c r="L31" s="7">
        <f t="shared" ref="L31:L32" si="17">AVERAGE(I31:K31)</f>
        <v>0.41326979002523795</v>
      </c>
    </row>
    <row r="32" spans="2:12" ht="40" customHeight="1" x14ac:dyDescent="0.2">
      <c r="B32" s="9" t="s">
        <v>10</v>
      </c>
      <c r="C32" s="10">
        <f>1/E30</f>
        <v>0.14285714285714285</v>
      </c>
      <c r="D32" s="10">
        <f>1/E31</f>
        <v>0.125</v>
      </c>
      <c r="E32" s="11">
        <v>1</v>
      </c>
      <c r="H32" s="9" t="s">
        <v>10</v>
      </c>
      <c r="I32" s="3">
        <f t="shared" si="16"/>
        <v>2.3323615160349854E-2</v>
      </c>
      <c r="J32" s="3">
        <f t="shared" si="16"/>
        <v>9.5338983050847453E-2</v>
      </c>
      <c r="K32" s="3">
        <f t="shared" si="16"/>
        <v>5.5555555555555552E-2</v>
      </c>
      <c r="L32" s="7">
        <f t="shared" si="17"/>
        <v>5.8072717922250959E-2</v>
      </c>
    </row>
    <row r="33" spans="1:12" x14ac:dyDescent="0.2">
      <c r="C33" s="5">
        <f>SUM(C30:C32)</f>
        <v>1.3428571428571427</v>
      </c>
      <c r="D33" s="5">
        <f t="shared" ref="D33:E33" si="18">SUM(D30:D32)</f>
        <v>6.125</v>
      </c>
      <c r="E33" s="5">
        <f t="shared" si="18"/>
        <v>16</v>
      </c>
      <c r="I33" s="5">
        <f>SUM(I30:I32)</f>
        <v>0.21924198250728863</v>
      </c>
      <c r="J33" s="5">
        <f t="shared" ref="J33:L33" si="19">SUM(J30:J32)</f>
        <v>4.671610169491526</v>
      </c>
      <c r="K33" s="5">
        <f t="shared" si="19"/>
        <v>0.88888888888888884</v>
      </c>
      <c r="L33" s="5">
        <f t="shared" si="19"/>
        <v>1.9265803469625677</v>
      </c>
    </row>
    <row r="35" spans="1:12" x14ac:dyDescent="0.2">
      <c r="B35" s="4" t="s">
        <v>3</v>
      </c>
      <c r="C35" s="1" t="s">
        <v>8</v>
      </c>
      <c r="D35" s="1" t="s">
        <v>9</v>
      </c>
      <c r="E35" s="1" t="s">
        <v>10</v>
      </c>
      <c r="F35" s="1"/>
      <c r="H35" s="4" t="str">
        <f>B35</f>
        <v>К4</v>
      </c>
      <c r="I35" s="1" t="s">
        <v>8</v>
      </c>
      <c r="J35" s="1" t="s">
        <v>9</v>
      </c>
      <c r="K35" s="1" t="s">
        <v>10</v>
      </c>
      <c r="L35" s="6" t="s">
        <v>16</v>
      </c>
    </row>
    <row r="36" spans="1:12" ht="40" customHeight="1" x14ac:dyDescent="0.2">
      <c r="B36" s="9" t="s">
        <v>8</v>
      </c>
      <c r="C36" s="11">
        <v>1</v>
      </c>
      <c r="D36" s="10">
        <v>0.33333333333333331</v>
      </c>
      <c r="E36" s="10">
        <v>6</v>
      </c>
      <c r="H36" s="9" t="s">
        <v>8</v>
      </c>
      <c r="I36" s="3">
        <f t="shared" ref="I36:K38" si="20">C36/C$21</f>
        <v>0.16326530612244897</v>
      </c>
      <c r="J36" s="3">
        <f t="shared" si="20"/>
        <v>0.25423728813559321</v>
      </c>
      <c r="K36" s="3">
        <f t="shared" si="20"/>
        <v>0.33333333333333331</v>
      </c>
      <c r="L36" s="7">
        <f>AVERAGE(I36:K36)</f>
        <v>0.25027864253045845</v>
      </c>
    </row>
    <row r="37" spans="1:12" ht="40" customHeight="1" x14ac:dyDescent="0.2">
      <c r="B37" s="9" t="s">
        <v>9</v>
      </c>
      <c r="C37" s="10">
        <f>1/D36</f>
        <v>3</v>
      </c>
      <c r="D37" s="11">
        <v>1</v>
      </c>
      <c r="E37" s="10">
        <v>7</v>
      </c>
      <c r="H37" s="9" t="s">
        <v>9</v>
      </c>
      <c r="I37" s="3">
        <f t="shared" si="20"/>
        <v>0.48979591836734693</v>
      </c>
      <c r="J37" s="3">
        <f t="shared" si="20"/>
        <v>0.76271186440677963</v>
      </c>
      <c r="K37" s="3">
        <f t="shared" si="20"/>
        <v>0.3888888888888889</v>
      </c>
      <c r="L37" s="7">
        <f t="shared" ref="L37:L38" si="21">AVERAGE(I37:K37)</f>
        <v>0.5471322238876718</v>
      </c>
    </row>
    <row r="38" spans="1:12" ht="40" customHeight="1" x14ac:dyDescent="0.2">
      <c r="B38" s="9" t="s">
        <v>10</v>
      </c>
      <c r="C38" s="10">
        <f>1/E36</f>
        <v>0.16666666666666666</v>
      </c>
      <c r="D38" s="10">
        <f>1/E37</f>
        <v>0.14285714285714285</v>
      </c>
      <c r="E38" s="11">
        <v>1</v>
      </c>
      <c r="H38" s="9" t="s">
        <v>10</v>
      </c>
      <c r="I38" s="3">
        <f t="shared" si="20"/>
        <v>2.7210884353741496E-2</v>
      </c>
      <c r="J38" s="3">
        <f t="shared" si="20"/>
        <v>0.10895883777239709</v>
      </c>
      <c r="K38" s="3">
        <f t="shared" si="20"/>
        <v>5.5555555555555552E-2</v>
      </c>
      <c r="L38" s="7">
        <f t="shared" si="21"/>
        <v>6.3908425893898044E-2</v>
      </c>
    </row>
    <row r="39" spans="1:12" x14ac:dyDescent="0.2">
      <c r="C39" s="5">
        <f>SUM(C36:C38)</f>
        <v>4.166666666666667</v>
      </c>
      <c r="D39" s="5">
        <f t="shared" ref="D39:E39" si="22">SUM(D36:D38)</f>
        <v>1.4761904761904761</v>
      </c>
      <c r="E39" s="5">
        <f t="shared" si="22"/>
        <v>14</v>
      </c>
      <c r="I39" s="5">
        <f>SUM(I36:I38)</f>
        <v>0.68027210884353739</v>
      </c>
      <c r="J39" s="5">
        <f t="shared" ref="J39:L39" si="23">SUM(J36:J38)</f>
        <v>1.12590799031477</v>
      </c>
      <c r="K39" s="5">
        <f t="shared" si="23"/>
        <v>0.77777777777777779</v>
      </c>
      <c r="L39" s="5">
        <f t="shared" si="23"/>
        <v>0.86131929231202831</v>
      </c>
    </row>
    <row r="42" spans="1:12" x14ac:dyDescent="0.2">
      <c r="A42" t="s">
        <v>18</v>
      </c>
    </row>
    <row r="43" spans="1:12" x14ac:dyDescent="0.2">
      <c r="C43" s="1" t="s">
        <v>0</v>
      </c>
      <c r="D43" s="1" t="s">
        <v>1</v>
      </c>
      <c r="E43" s="1" t="s">
        <v>2</v>
      </c>
      <c r="F43" s="1" t="s">
        <v>3</v>
      </c>
      <c r="H43" s="6" t="s">
        <v>19</v>
      </c>
    </row>
    <row r="44" spans="1:12" ht="40" customHeight="1" x14ac:dyDescent="0.2">
      <c r="B44" s="9" t="s">
        <v>8</v>
      </c>
      <c r="C44" s="2">
        <f>L18</f>
        <v>0.25341737448274976</v>
      </c>
      <c r="D44" s="2">
        <f>L24</f>
        <v>1.0740164238953585</v>
      </c>
      <c r="E44" s="2">
        <f>L30</f>
        <v>1.4552378390150789</v>
      </c>
      <c r="F44" s="2">
        <f>L36</f>
        <v>0.25027864253045845</v>
      </c>
      <c r="H44" s="7" cm="1">
        <f t="array" ref="H44">SUMPRODUCT(C44:F44,TRANSPOSE($M$5:$M$8))</f>
        <v>1.0958995437266119</v>
      </c>
    </row>
    <row r="45" spans="1:12" ht="40" customHeight="1" x14ac:dyDescent="0.2">
      <c r="B45" s="9" t="s">
        <v>9</v>
      </c>
      <c r="C45" s="2">
        <f t="shared" ref="C45:C46" si="24">L19</f>
        <v>0.69301279833967477</v>
      </c>
      <c r="D45" s="2">
        <f t="shared" ref="D45:D46" si="25">L25</f>
        <v>0.2701575451272788</v>
      </c>
      <c r="E45" s="2">
        <f t="shared" ref="E45:E46" si="26">L31</f>
        <v>0.41326979002523795</v>
      </c>
      <c r="F45" s="2">
        <f t="shared" ref="F45:F46" si="27">L37</f>
        <v>0.5471322238876718</v>
      </c>
      <c r="H45" s="7" cm="1">
        <f t="array" ref="H45">SUMPRODUCT(C45:F45,TRANSPOSE($M$5:$M$8))</f>
        <v>0.45029555092376566</v>
      </c>
    </row>
    <row r="46" spans="1:12" ht="40" customHeight="1" x14ac:dyDescent="0.2">
      <c r="B46" s="9" t="s">
        <v>10</v>
      </c>
      <c r="C46" s="2">
        <f t="shared" si="24"/>
        <v>5.3569827177575358E-2</v>
      </c>
      <c r="D46" s="2">
        <f t="shared" si="25"/>
        <v>2.4333692045556448</v>
      </c>
      <c r="E46" s="2">
        <f t="shared" si="26"/>
        <v>5.8072717922250959E-2</v>
      </c>
      <c r="F46" s="2">
        <f t="shared" si="27"/>
        <v>6.3908425893898044E-2</v>
      </c>
      <c r="H46" s="7" cm="1">
        <f t="array" ref="H46">SUMPRODUCT(C46:F46,TRANSPOSE($M$5:$M$8))</f>
        <v>0.43453031065209263</v>
      </c>
    </row>
    <row r="47" spans="1:12" x14ac:dyDescent="0.2">
      <c r="C47" s="5">
        <f>SUM(C44:C46)</f>
        <v>0.99999999999999978</v>
      </c>
      <c r="D47" s="5">
        <f t="shared" ref="D47:F47" si="28">SUM(D44:D46)</f>
        <v>3.7775431735782821</v>
      </c>
      <c r="E47" s="5">
        <f t="shared" si="28"/>
        <v>1.9265803469625677</v>
      </c>
      <c r="F47" s="5">
        <f t="shared" si="28"/>
        <v>0.86131929231202831</v>
      </c>
    </row>
  </sheetData>
  <conditionalFormatting sqref="E5:F6 D5 F7">
    <cfRule type="colorScale" priority="12">
      <colorScale>
        <cfvo type="min"/>
        <cfvo type="max"/>
        <color rgb="FF0070C0"/>
        <color rgb="FFFF0000"/>
      </colorScale>
    </cfRule>
  </conditionalFormatting>
  <conditionalFormatting sqref="E18:E19 D18">
    <cfRule type="colorScale" priority="11">
      <colorScale>
        <cfvo type="min"/>
        <cfvo type="max"/>
        <color rgb="FF0070C0"/>
        <color rgb="FFFF0000"/>
      </colorScale>
    </cfRule>
  </conditionalFormatting>
  <conditionalFormatting sqref="M5:M8">
    <cfRule type="colorScale" priority="10">
      <colorScale>
        <cfvo type="min"/>
        <cfvo type="max"/>
        <color theme="9" tint="0.59999389629810485"/>
        <color theme="9" tint="-0.249977111117893"/>
      </colorScale>
    </cfRule>
  </conditionalFormatting>
  <conditionalFormatting sqref="L18:L20">
    <cfRule type="colorScale" priority="9">
      <colorScale>
        <cfvo type="min"/>
        <cfvo type="max"/>
        <color theme="9" tint="0.59999389629810485"/>
        <color theme="9" tint="-0.249977111117893"/>
      </colorScale>
    </cfRule>
  </conditionalFormatting>
  <conditionalFormatting sqref="L24:L26">
    <cfRule type="colorScale" priority="8">
      <colorScale>
        <cfvo type="min"/>
        <cfvo type="max"/>
        <color theme="9" tint="0.59999389629810485"/>
        <color theme="9" tint="-0.249977111117893"/>
      </colorScale>
    </cfRule>
  </conditionalFormatting>
  <conditionalFormatting sqref="L30:L32">
    <cfRule type="colorScale" priority="7">
      <colorScale>
        <cfvo type="min"/>
        <cfvo type="max"/>
        <color theme="9" tint="0.59999389629810485"/>
        <color theme="9" tint="-0.249977111117893"/>
      </colorScale>
    </cfRule>
  </conditionalFormatting>
  <conditionalFormatting sqref="E24:E25 D24">
    <cfRule type="colorScale" priority="6">
      <colorScale>
        <cfvo type="min"/>
        <cfvo type="max"/>
        <color rgb="FF0070C0"/>
        <color rgb="FFFF0000"/>
      </colorScale>
    </cfRule>
  </conditionalFormatting>
  <conditionalFormatting sqref="E30:E31 D30">
    <cfRule type="colorScale" priority="5">
      <colorScale>
        <cfvo type="min"/>
        <cfvo type="max"/>
        <color rgb="FF0070C0"/>
        <color rgb="FFFF0000"/>
      </colorScale>
    </cfRule>
  </conditionalFormatting>
  <conditionalFormatting sqref="L36:L38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E36:E37 D36">
    <cfRule type="colorScale" priority="3">
      <colorScale>
        <cfvo type="min"/>
        <cfvo type="max"/>
        <color rgb="FF0070C0"/>
        <color rgb="FFFF0000"/>
      </colorScale>
    </cfRule>
  </conditionalFormatting>
  <conditionalFormatting sqref="H44:H46">
    <cfRule type="colorScale" priority="2">
      <colorScale>
        <cfvo type="min"/>
        <cfvo type="max"/>
        <color theme="9" tint="0.59999389629810485"/>
        <color theme="9" tint="-0.249977111117893"/>
      </colorScale>
    </cfRule>
  </conditionalFormatting>
  <conditionalFormatting sqref="S8">
    <cfRule type="colorScale" priority="1">
      <colorScale>
        <cfvo type="percent" val="0"/>
        <cfvo type="percent" val="11"/>
        <color theme="9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Редактор</dc:creator>
  <cp:lastModifiedBy>Редактор</cp:lastModifiedBy>
  <dcterms:created xsi:type="dcterms:W3CDTF">2022-12-12T18:21:00Z</dcterms:created>
  <dcterms:modified xsi:type="dcterms:W3CDTF">2023-11-02T16:25:57Z</dcterms:modified>
</cp:coreProperties>
</file>